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.daviddom.corp\Documents\DSI\Finance\Controller\דיווחים לממונה\דיווח רבעוני\2025\03 2025\תרומת מרכיבי השקעה\"/>
    </mc:Choice>
  </mc:AlternateContent>
  <xr:revisionPtr revIDLastSave="0" documentId="13_ncr:1_{46F80130-4493-48D2-825B-EF9980793E86}" xr6:coauthVersionLast="47" xr6:coauthVersionMax="47" xr10:uidLastSave="{00000000-0000-0000-0000-000000000000}"/>
  <bookViews>
    <workbookView xWindow="-28920" yWindow="630" windowWidth="29040" windowHeight="15720" activeTab="1" xr2:uid="{00000000-000D-0000-FFFF-FFFF00000000}"/>
  </bookViews>
  <sheets>
    <sheet name="כלל והון " sheetId="2" r:id="rId1"/>
    <sheet name="נוסטרו חיים" sheetId="3" r:id="rId2"/>
  </sheets>
  <externalReferences>
    <externalReference r:id="rId3"/>
  </externalReference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3" l="1"/>
  <c r="F59" i="3" s="1"/>
  <c r="Y58" i="3"/>
  <c r="S58" i="3"/>
  <c r="M58" i="3"/>
  <c r="G58" i="3"/>
  <c r="E58" i="3"/>
  <c r="C58" i="3"/>
  <c r="C59" i="3" s="1"/>
  <c r="Y57" i="3"/>
  <c r="Y59" i="3" s="1"/>
  <c r="S57" i="3"/>
  <c r="S59" i="3" s="1"/>
  <c r="M57" i="3"/>
  <c r="G57" i="3"/>
  <c r="E57" i="3"/>
  <c r="F57" i="3" s="1"/>
  <c r="C57" i="3"/>
  <c r="Y55" i="3"/>
  <c r="Z55" i="3" s="1"/>
  <c r="E55" i="3"/>
  <c r="F55" i="3" s="1"/>
  <c r="D55" i="3"/>
  <c r="C55" i="3"/>
  <c r="D53" i="3" s="1"/>
  <c r="Y54" i="3"/>
  <c r="S54" i="3"/>
  <c r="M54" i="3"/>
  <c r="G54" i="3"/>
  <c r="E54" i="3"/>
  <c r="C54" i="3"/>
  <c r="D54" i="3" s="1"/>
  <c r="Y53" i="3"/>
  <c r="Z53" i="3" s="1"/>
  <c r="S53" i="3"/>
  <c r="M53" i="3"/>
  <c r="M55" i="3" s="1"/>
  <c r="N55" i="3" s="1"/>
  <c r="G53" i="3"/>
  <c r="G55" i="3" s="1"/>
  <c r="E53" i="3"/>
  <c r="F53" i="3" s="1"/>
  <c r="C53" i="3"/>
  <c r="Y50" i="3"/>
  <c r="S50" i="3"/>
  <c r="M50" i="3"/>
  <c r="G50" i="3"/>
  <c r="E50" i="3"/>
  <c r="C50" i="3"/>
  <c r="Y49" i="3"/>
  <c r="S49" i="3"/>
  <c r="M49" i="3"/>
  <c r="G49" i="3"/>
  <c r="E49" i="3"/>
  <c r="C49" i="3"/>
  <c r="Y48" i="3"/>
  <c r="S48" i="3"/>
  <c r="Q48" i="3"/>
  <c r="M48" i="3"/>
  <c r="K48" i="3"/>
  <c r="G48" i="3"/>
  <c r="E48" i="3"/>
  <c r="C48" i="3"/>
  <c r="Y47" i="3"/>
  <c r="S47" i="3"/>
  <c r="Q47" i="3"/>
  <c r="O47" i="3"/>
  <c r="M47" i="3"/>
  <c r="G47" i="3"/>
  <c r="E47" i="3"/>
  <c r="C47" i="3"/>
  <c r="Y46" i="3"/>
  <c r="S46" i="3"/>
  <c r="Q46" i="3"/>
  <c r="O46" i="3"/>
  <c r="M46" i="3"/>
  <c r="G46" i="3"/>
  <c r="E46" i="3"/>
  <c r="C46" i="3"/>
  <c r="Y45" i="3"/>
  <c r="W45" i="3"/>
  <c r="S45" i="3"/>
  <c r="Q45" i="3"/>
  <c r="O45" i="3"/>
  <c r="M45" i="3"/>
  <c r="K45" i="3"/>
  <c r="G45" i="3"/>
  <c r="E45" i="3"/>
  <c r="C45" i="3"/>
  <c r="Y44" i="3"/>
  <c r="S44" i="3"/>
  <c r="Q44" i="3"/>
  <c r="O44" i="3"/>
  <c r="M44" i="3"/>
  <c r="I44" i="3"/>
  <c r="G44" i="3"/>
  <c r="E44" i="3"/>
  <c r="C44" i="3"/>
  <c r="Y43" i="3"/>
  <c r="S43" i="3"/>
  <c r="Q43" i="3"/>
  <c r="M43" i="3"/>
  <c r="K43" i="3"/>
  <c r="G43" i="3"/>
  <c r="E43" i="3"/>
  <c r="C43" i="3"/>
  <c r="Y42" i="3"/>
  <c r="S42" i="3"/>
  <c r="Q42" i="3"/>
  <c r="O42" i="3"/>
  <c r="M42" i="3"/>
  <c r="G42" i="3"/>
  <c r="E42" i="3"/>
  <c r="C42" i="3"/>
  <c r="Y41" i="3"/>
  <c r="S41" i="3"/>
  <c r="Q41" i="3"/>
  <c r="O41" i="3"/>
  <c r="M41" i="3"/>
  <c r="G41" i="3"/>
  <c r="E41" i="3"/>
  <c r="C41" i="3"/>
  <c r="Y40" i="3"/>
  <c r="W40" i="3"/>
  <c r="S40" i="3"/>
  <c r="Q40" i="3"/>
  <c r="O40" i="3"/>
  <c r="M40" i="3"/>
  <c r="K40" i="3"/>
  <c r="G40" i="3"/>
  <c r="E40" i="3"/>
  <c r="C40" i="3"/>
  <c r="Y39" i="3"/>
  <c r="S39" i="3"/>
  <c r="Q39" i="3"/>
  <c r="O39" i="3"/>
  <c r="M39" i="3"/>
  <c r="I39" i="3"/>
  <c r="G39" i="3"/>
  <c r="E39" i="3"/>
  <c r="C39" i="3"/>
  <c r="Y38" i="3"/>
  <c r="S38" i="3"/>
  <c r="Q38" i="3"/>
  <c r="M38" i="3"/>
  <c r="K38" i="3"/>
  <c r="G38" i="3"/>
  <c r="E38" i="3"/>
  <c r="C38" i="3"/>
  <c r="Y37" i="3"/>
  <c r="S37" i="3"/>
  <c r="Q37" i="3"/>
  <c r="O37" i="3"/>
  <c r="M37" i="3"/>
  <c r="G37" i="3"/>
  <c r="E37" i="3"/>
  <c r="C37" i="3"/>
  <c r="Y36" i="3"/>
  <c r="S36" i="3"/>
  <c r="Q36" i="3"/>
  <c r="O36" i="3"/>
  <c r="M36" i="3"/>
  <c r="G36" i="3"/>
  <c r="E36" i="3"/>
  <c r="C36" i="3"/>
  <c r="B34" i="3"/>
  <c r="Y31" i="3"/>
  <c r="Z31" i="3" s="1"/>
  <c r="X31" i="3"/>
  <c r="W31" i="3"/>
  <c r="V31" i="3"/>
  <c r="U31" i="3"/>
  <c r="T31" i="3"/>
  <c r="S31" i="3"/>
  <c r="Q31" i="3"/>
  <c r="R29" i="3" s="1"/>
  <c r="O31" i="3"/>
  <c r="P30" i="3" s="1"/>
  <c r="M31" i="3"/>
  <c r="N31" i="3" s="1"/>
  <c r="K31" i="3"/>
  <c r="L29" i="3" s="1"/>
  <c r="I31" i="3"/>
  <c r="J31" i="3" s="1"/>
  <c r="G31" i="3"/>
  <c r="H31" i="3" s="1"/>
  <c r="E31" i="3"/>
  <c r="F31" i="3" s="1"/>
  <c r="D31" i="3"/>
  <c r="C31" i="3"/>
  <c r="X30" i="3"/>
  <c r="V30" i="3"/>
  <c r="T30" i="3"/>
  <c r="D30" i="3"/>
  <c r="X29" i="3"/>
  <c r="V29" i="3"/>
  <c r="T29" i="3"/>
  <c r="P29" i="3"/>
  <c r="N29" i="3"/>
  <c r="D29" i="3"/>
  <c r="Y27" i="3"/>
  <c r="Z25" i="3" s="1"/>
  <c r="W27" i="3"/>
  <c r="X25" i="3" s="1"/>
  <c r="U27" i="3"/>
  <c r="V27" i="3" s="1"/>
  <c r="S27" i="3"/>
  <c r="T26" i="3" s="1"/>
  <c r="Q27" i="3"/>
  <c r="R27" i="3" s="1"/>
  <c r="O27" i="3"/>
  <c r="P27" i="3" s="1"/>
  <c r="M27" i="3"/>
  <c r="N27" i="3" s="1"/>
  <c r="L27" i="3"/>
  <c r="K27" i="3"/>
  <c r="J27" i="3"/>
  <c r="I27" i="3"/>
  <c r="H27" i="3"/>
  <c r="G27" i="3"/>
  <c r="E27" i="3"/>
  <c r="F27" i="3" s="1"/>
  <c r="C27" i="3"/>
  <c r="D26" i="3" s="1"/>
  <c r="Z26" i="3"/>
  <c r="X26" i="3"/>
  <c r="V26" i="3"/>
  <c r="L26" i="3"/>
  <c r="J26" i="3"/>
  <c r="H26" i="3"/>
  <c r="F26" i="3"/>
  <c r="L25" i="3"/>
  <c r="J25" i="3"/>
  <c r="H25" i="3"/>
  <c r="F25" i="3"/>
  <c r="D25" i="3"/>
  <c r="Y23" i="3"/>
  <c r="Z23" i="3" s="1"/>
  <c r="W23" i="3"/>
  <c r="W53" i="3" s="1"/>
  <c r="U23" i="3"/>
  <c r="U54" i="3" s="1"/>
  <c r="T23" i="3"/>
  <c r="S23" i="3"/>
  <c r="R23" i="3"/>
  <c r="Q23" i="3"/>
  <c r="Q49" i="3" s="1"/>
  <c r="P23" i="3"/>
  <c r="O23" i="3"/>
  <c r="O49" i="3" s="1"/>
  <c r="M23" i="3"/>
  <c r="N21" i="3" s="1"/>
  <c r="K23" i="3"/>
  <c r="K57" i="3" s="1"/>
  <c r="I23" i="3"/>
  <c r="I58" i="3" s="1"/>
  <c r="G23" i="3"/>
  <c r="H22" i="3" s="1"/>
  <c r="E23" i="3"/>
  <c r="F23" i="3" s="1"/>
  <c r="C23" i="3"/>
  <c r="D23" i="3" s="1"/>
  <c r="Z22" i="3"/>
  <c r="X22" i="3"/>
  <c r="V22" i="3"/>
  <c r="T22" i="3"/>
  <c r="R22" i="3"/>
  <c r="T21" i="3"/>
  <c r="R21" i="3"/>
  <c r="P21" i="3"/>
  <c r="L21" i="3"/>
  <c r="J21" i="3"/>
  <c r="H21" i="3"/>
  <c r="F21" i="3"/>
  <c r="T20" i="3"/>
  <c r="R20" i="3"/>
  <c r="P20" i="3"/>
  <c r="N20" i="3"/>
  <c r="L20" i="3"/>
  <c r="T19" i="3"/>
  <c r="R19" i="3"/>
  <c r="P19" i="3"/>
  <c r="N19" i="3"/>
  <c r="T18" i="3"/>
  <c r="R18" i="3"/>
  <c r="P18" i="3"/>
  <c r="N18" i="3"/>
  <c r="L18" i="3"/>
  <c r="H18" i="3"/>
  <c r="D18" i="3"/>
  <c r="Z17" i="3"/>
  <c r="X17" i="3"/>
  <c r="V17" i="3"/>
  <c r="T17" i="3"/>
  <c r="R17" i="3"/>
  <c r="T16" i="3"/>
  <c r="R16" i="3"/>
  <c r="P16" i="3"/>
  <c r="L16" i="3"/>
  <c r="J16" i="3"/>
  <c r="H16" i="3"/>
  <c r="F16" i="3"/>
  <c r="T15" i="3"/>
  <c r="R15" i="3"/>
  <c r="P15" i="3"/>
  <c r="N15" i="3"/>
  <c r="L15" i="3"/>
  <c r="T14" i="3"/>
  <c r="R14" i="3"/>
  <c r="P14" i="3"/>
  <c r="N14" i="3"/>
  <c r="T13" i="3"/>
  <c r="R13" i="3"/>
  <c r="P13" i="3"/>
  <c r="N13" i="3"/>
  <c r="L13" i="3"/>
  <c r="H13" i="3"/>
  <c r="D13" i="3"/>
  <c r="Z12" i="3"/>
  <c r="X12" i="3"/>
  <c r="V12" i="3"/>
  <c r="T12" i="3"/>
  <c r="R12" i="3"/>
  <c r="T11" i="3"/>
  <c r="R11" i="3"/>
  <c r="P11" i="3"/>
  <c r="L11" i="3"/>
  <c r="J11" i="3"/>
  <c r="H11" i="3"/>
  <c r="F11" i="3"/>
  <c r="T10" i="3"/>
  <c r="R10" i="3"/>
  <c r="P10" i="3"/>
  <c r="N10" i="3"/>
  <c r="L10" i="3"/>
  <c r="T9" i="3"/>
  <c r="R9" i="3"/>
  <c r="P9" i="3"/>
  <c r="N9" i="3"/>
  <c r="T8" i="3"/>
  <c r="R8" i="3"/>
  <c r="P8" i="3"/>
  <c r="N8" i="3"/>
  <c r="L8" i="3"/>
  <c r="H8" i="3"/>
  <c r="D8" i="3"/>
  <c r="B6" i="3"/>
  <c r="B2" i="3"/>
  <c r="I35" i="2"/>
  <c r="I37" i="2"/>
  <c r="I38" i="2"/>
  <c r="I40" i="2"/>
  <c r="I41" i="2"/>
  <c r="I42" i="2"/>
  <c r="I43" i="2"/>
  <c r="K35" i="2"/>
  <c r="K37" i="2"/>
  <c r="K38" i="2"/>
  <c r="K40" i="2"/>
  <c r="K41" i="2"/>
  <c r="K42" i="2"/>
  <c r="K43" i="2"/>
  <c r="I20" i="2"/>
  <c r="J8" i="2" s="1"/>
  <c r="K20" i="2"/>
  <c r="L8" i="2" s="1"/>
  <c r="M20" i="2"/>
  <c r="N8" i="2" s="1"/>
  <c r="O20" i="2"/>
  <c r="P9" i="2" s="1"/>
  <c r="Q20" i="2"/>
  <c r="R9" i="2" s="1"/>
  <c r="S20" i="2"/>
  <c r="T9" i="2" s="1"/>
  <c r="I24" i="2"/>
  <c r="J22" i="2" s="1"/>
  <c r="K24" i="2"/>
  <c r="L22" i="2" s="1"/>
  <c r="M24" i="2"/>
  <c r="N23" i="2" s="1"/>
  <c r="O24" i="2"/>
  <c r="P23" i="2" s="1"/>
  <c r="Q24" i="2"/>
  <c r="R23" i="2" s="1"/>
  <c r="S24" i="2"/>
  <c r="T23" i="2" s="1"/>
  <c r="I27" i="2"/>
  <c r="K27" i="2"/>
  <c r="M27" i="2"/>
  <c r="O27" i="2"/>
  <c r="Q27" i="2"/>
  <c r="S27" i="2"/>
  <c r="M33" i="2"/>
  <c r="S33" i="2"/>
  <c r="M34" i="2"/>
  <c r="S34" i="2"/>
  <c r="M35" i="2"/>
  <c r="O35" i="2"/>
  <c r="Q35" i="2"/>
  <c r="S35" i="2"/>
  <c r="M36" i="2"/>
  <c r="S36" i="2"/>
  <c r="F41" i="3" l="1"/>
  <c r="H55" i="3"/>
  <c r="H54" i="3"/>
  <c r="R36" i="3"/>
  <c r="F39" i="3"/>
  <c r="T43" i="3"/>
  <c r="Z45" i="3"/>
  <c r="T36" i="3"/>
  <c r="H39" i="3"/>
  <c r="N41" i="3"/>
  <c r="R41" i="3"/>
  <c r="F44" i="3"/>
  <c r="T48" i="3"/>
  <c r="F37" i="3"/>
  <c r="T41" i="3"/>
  <c r="H44" i="3"/>
  <c r="D59" i="3"/>
  <c r="D57" i="3"/>
  <c r="T39" i="3"/>
  <c r="D42" i="3"/>
  <c r="N44" i="3"/>
  <c r="R46" i="3"/>
  <c r="F49" i="3"/>
  <c r="N54" i="3"/>
  <c r="Z39" i="3"/>
  <c r="F42" i="3"/>
  <c r="F40" i="3"/>
  <c r="T44" i="3"/>
  <c r="D47" i="3"/>
  <c r="T49" i="3"/>
  <c r="K59" i="3"/>
  <c r="L59" i="3" s="1"/>
  <c r="Z37" i="3"/>
  <c r="H40" i="3"/>
  <c r="F47" i="3"/>
  <c r="F38" i="3"/>
  <c r="T42" i="3"/>
  <c r="F45" i="3"/>
  <c r="N47" i="3"/>
  <c r="F50" i="3"/>
  <c r="Z42" i="3"/>
  <c r="H45" i="3"/>
  <c r="T40" i="3"/>
  <c r="F43" i="3"/>
  <c r="N45" i="3"/>
  <c r="T47" i="3"/>
  <c r="H57" i="3"/>
  <c r="F36" i="3"/>
  <c r="R38" i="3"/>
  <c r="H43" i="3"/>
  <c r="T38" i="3"/>
  <c r="T59" i="3"/>
  <c r="T58" i="3"/>
  <c r="T57" i="3"/>
  <c r="N36" i="3"/>
  <c r="Z38" i="3"/>
  <c r="D41" i="3"/>
  <c r="N43" i="3"/>
  <c r="T45" i="3"/>
  <c r="F48" i="3"/>
  <c r="Z59" i="3"/>
  <c r="Z58" i="3"/>
  <c r="H15" i="3"/>
  <c r="O50" i="3"/>
  <c r="W54" i="3"/>
  <c r="S55" i="3"/>
  <c r="O57" i="3"/>
  <c r="K58" i="3"/>
  <c r="G59" i="3"/>
  <c r="H53" i="3"/>
  <c r="U49" i="3"/>
  <c r="Q50" i="3"/>
  <c r="M51" i="3"/>
  <c r="N51" i="3" s="1"/>
  <c r="I53" i="3"/>
  <c r="Q57" i="3"/>
  <c r="D9" i="3"/>
  <c r="L12" i="3"/>
  <c r="D14" i="3"/>
  <c r="L17" i="3"/>
  <c r="D19" i="3"/>
  <c r="L22" i="3"/>
  <c r="T25" i="3"/>
  <c r="F54" i="3"/>
  <c r="Z54" i="3"/>
  <c r="F10" i="3"/>
  <c r="V11" i="3"/>
  <c r="F15" i="3"/>
  <c r="V16" i="3"/>
  <c r="F20" i="3"/>
  <c r="V21" i="3"/>
  <c r="H23" i="3"/>
  <c r="T27" i="3"/>
  <c r="F30" i="3"/>
  <c r="L31" i="3"/>
  <c r="W37" i="3"/>
  <c r="W42" i="3"/>
  <c r="W47" i="3"/>
  <c r="H10" i="3"/>
  <c r="X16" i="3"/>
  <c r="H20" i="3"/>
  <c r="X21" i="3"/>
  <c r="H30" i="3"/>
  <c r="J10" i="3"/>
  <c r="Z11" i="3"/>
  <c r="J15" i="3"/>
  <c r="Z21" i="3"/>
  <c r="I36" i="3"/>
  <c r="I41" i="3"/>
  <c r="U43" i="3"/>
  <c r="I46" i="3"/>
  <c r="D12" i="3"/>
  <c r="D22" i="3"/>
  <c r="L30" i="3"/>
  <c r="V8" i="3"/>
  <c r="F12" i="3"/>
  <c r="V13" i="3"/>
  <c r="F17" i="3"/>
  <c r="V18" i="3"/>
  <c r="F22" i="3"/>
  <c r="N25" i="3"/>
  <c r="D27" i="3"/>
  <c r="X27" i="3"/>
  <c r="N30" i="3"/>
  <c r="P31" i="3"/>
  <c r="K36" i="3"/>
  <c r="W38" i="3"/>
  <c r="Z13" i="3"/>
  <c r="J17" i="3"/>
  <c r="Z18" i="3"/>
  <c r="J22" i="3"/>
  <c r="R25" i="3"/>
  <c r="Z27" i="3"/>
  <c r="R31" i="3"/>
  <c r="I37" i="3"/>
  <c r="I42" i="3"/>
  <c r="U44" i="3"/>
  <c r="I47" i="3"/>
  <c r="V10" i="3"/>
  <c r="F14" i="3"/>
  <c r="N17" i="3"/>
  <c r="F19" i="3"/>
  <c r="N22" i="3"/>
  <c r="F29" i="3"/>
  <c r="K37" i="3"/>
  <c r="W39" i="3"/>
  <c r="K42" i="3"/>
  <c r="W44" i="3"/>
  <c r="K47" i="3"/>
  <c r="W49" i="3"/>
  <c r="K53" i="3"/>
  <c r="O58" i="3"/>
  <c r="F9" i="3"/>
  <c r="V15" i="3"/>
  <c r="V25" i="3"/>
  <c r="H9" i="3"/>
  <c r="X10" i="3"/>
  <c r="P12" i="3"/>
  <c r="H14" i="3"/>
  <c r="X15" i="3"/>
  <c r="P17" i="3"/>
  <c r="H19" i="3"/>
  <c r="X20" i="3"/>
  <c r="P22" i="3"/>
  <c r="H29" i="3"/>
  <c r="X9" i="3"/>
  <c r="X14" i="3"/>
  <c r="X19" i="3"/>
  <c r="P26" i="3"/>
  <c r="D10" i="3"/>
  <c r="D15" i="3"/>
  <c r="D20" i="3"/>
  <c r="X11" i="3"/>
  <c r="Z16" i="3"/>
  <c r="J20" i="3"/>
  <c r="J23" i="3"/>
  <c r="J30" i="3"/>
  <c r="U38" i="3"/>
  <c r="D17" i="3"/>
  <c r="L23" i="3"/>
  <c r="K41" i="3"/>
  <c r="W43" i="3"/>
  <c r="K46" i="3"/>
  <c r="W48" i="3"/>
  <c r="X8" i="3"/>
  <c r="H12" i="3"/>
  <c r="X13" i="3"/>
  <c r="H17" i="3"/>
  <c r="X18" i="3"/>
  <c r="P25" i="3"/>
  <c r="Z8" i="3"/>
  <c r="J12" i="3"/>
  <c r="N23" i="3"/>
  <c r="R30" i="3"/>
  <c r="U39" i="3"/>
  <c r="N12" i="3"/>
  <c r="V20" i="3"/>
  <c r="J9" i="3"/>
  <c r="Z10" i="3"/>
  <c r="J14" i="3"/>
  <c r="Z15" i="3"/>
  <c r="J19" i="3"/>
  <c r="Z20" i="3"/>
  <c r="J29" i="3"/>
  <c r="Z30" i="3"/>
  <c r="I38" i="3"/>
  <c r="U40" i="3"/>
  <c r="I43" i="3"/>
  <c r="U45" i="3"/>
  <c r="I48" i="3"/>
  <c r="U50" i="3"/>
  <c r="Q51" i="3"/>
  <c r="R51" i="3" s="1"/>
  <c r="I54" i="3"/>
  <c r="U57" i="3"/>
  <c r="Q58" i="3"/>
  <c r="M59" i="3"/>
  <c r="L9" i="3"/>
  <c r="D11" i="3"/>
  <c r="L14" i="3"/>
  <c r="D16" i="3"/>
  <c r="L19" i="3"/>
  <c r="D21" i="3"/>
  <c r="N53" i="3"/>
  <c r="W50" i="3"/>
  <c r="S51" i="3"/>
  <c r="T37" i="3" s="1"/>
  <c r="O53" i="3"/>
  <c r="K54" i="3"/>
  <c r="W57" i="3"/>
  <c r="I49" i="3"/>
  <c r="Q53" i="3"/>
  <c r="U58" i="3"/>
  <c r="Z57" i="3"/>
  <c r="F8" i="3"/>
  <c r="V9" i="3"/>
  <c r="N11" i="3"/>
  <c r="F13" i="3"/>
  <c r="V14" i="3"/>
  <c r="N16" i="3"/>
  <c r="F18" i="3"/>
  <c r="V19" i="3"/>
  <c r="X23" i="3"/>
  <c r="N26" i="3"/>
  <c r="W36" i="3"/>
  <c r="O38" i="3"/>
  <c r="K39" i="3"/>
  <c r="W41" i="3"/>
  <c r="O43" i="3"/>
  <c r="K44" i="3"/>
  <c r="W46" i="3"/>
  <c r="O48" i="3"/>
  <c r="K49" i="3"/>
  <c r="C51" i="3"/>
  <c r="D44" i="3" s="1"/>
  <c r="O54" i="3"/>
  <c r="W58" i="3"/>
  <c r="D58" i="3"/>
  <c r="J8" i="3"/>
  <c r="Z9" i="3"/>
  <c r="J13" i="3"/>
  <c r="Z14" i="3"/>
  <c r="J18" i="3"/>
  <c r="Z19" i="3"/>
  <c r="R26" i="3"/>
  <c r="Z29" i="3"/>
  <c r="U37" i="3"/>
  <c r="I40" i="3"/>
  <c r="U42" i="3"/>
  <c r="I45" i="3"/>
  <c r="U47" i="3"/>
  <c r="I50" i="3"/>
  <c r="E51" i="3"/>
  <c r="F51" i="3" s="1"/>
  <c r="Y51" i="3"/>
  <c r="Z51" i="3" s="1"/>
  <c r="U53" i="3"/>
  <c r="Q54" i="3"/>
  <c r="I57" i="3"/>
  <c r="F58" i="3"/>
  <c r="K50" i="3"/>
  <c r="G51" i="3"/>
  <c r="H51" i="3" s="1"/>
  <c r="V23" i="3"/>
  <c r="U36" i="3"/>
  <c r="U41" i="3"/>
  <c r="U46" i="3"/>
  <c r="U48" i="3"/>
  <c r="T24" i="2"/>
  <c r="O26" i="2"/>
  <c r="O28" i="2" s="1"/>
  <c r="P28" i="2" s="1"/>
  <c r="T22" i="2"/>
  <c r="R22" i="2"/>
  <c r="P22" i="2"/>
  <c r="R18" i="2"/>
  <c r="R24" i="2"/>
  <c r="R17" i="2"/>
  <c r="R16" i="2"/>
  <c r="R20" i="2"/>
  <c r="P18" i="2"/>
  <c r="P12" i="2"/>
  <c r="T10" i="2"/>
  <c r="R10" i="2"/>
  <c r="P10" i="2"/>
  <c r="P16" i="2"/>
  <c r="P8" i="2"/>
  <c r="T14" i="2"/>
  <c r="T20" i="2"/>
  <c r="T18" i="2"/>
  <c r="R14" i="2"/>
  <c r="P14" i="2"/>
  <c r="L23" i="2"/>
  <c r="L24" i="2"/>
  <c r="J23" i="2"/>
  <c r="J24" i="2"/>
  <c r="I26" i="2"/>
  <c r="I28" i="2" s="1"/>
  <c r="J26" i="2" s="1"/>
  <c r="M26" i="2"/>
  <c r="N17" i="2"/>
  <c r="N9" i="2"/>
  <c r="N13" i="2"/>
  <c r="L16" i="2"/>
  <c r="L19" i="2"/>
  <c r="L15" i="2"/>
  <c r="K26" i="2"/>
  <c r="L20" i="2"/>
  <c r="L9" i="2"/>
  <c r="L17" i="2"/>
  <c r="L13" i="2"/>
  <c r="J11" i="2"/>
  <c r="J15" i="2"/>
  <c r="J17" i="2"/>
  <c r="J20" i="2"/>
  <c r="J19" i="2"/>
  <c r="J9" i="2"/>
  <c r="J13" i="2"/>
  <c r="N22" i="2"/>
  <c r="T19" i="2"/>
  <c r="N18" i="2"/>
  <c r="T15" i="2"/>
  <c r="N14" i="2"/>
  <c r="T11" i="2"/>
  <c r="N10" i="2"/>
  <c r="P24" i="2"/>
  <c r="P20" i="2"/>
  <c r="R19" i="2"/>
  <c r="L18" i="2"/>
  <c r="R15" i="2"/>
  <c r="L14" i="2"/>
  <c r="R11" i="2"/>
  <c r="L10" i="2"/>
  <c r="P19" i="2"/>
  <c r="J18" i="2"/>
  <c r="P15" i="2"/>
  <c r="J14" i="2"/>
  <c r="P11" i="2"/>
  <c r="J10" i="2"/>
  <c r="N24" i="2"/>
  <c r="N20" i="2"/>
  <c r="N19" i="2"/>
  <c r="T16" i="2"/>
  <c r="N15" i="2"/>
  <c r="T12" i="2"/>
  <c r="N11" i="2"/>
  <c r="T8" i="2"/>
  <c r="S26" i="2"/>
  <c r="S51" i="2" s="1"/>
  <c r="R12" i="2"/>
  <c r="L11" i="2"/>
  <c r="R8" i="2"/>
  <c r="Q26" i="2"/>
  <c r="T17" i="2"/>
  <c r="N16" i="2"/>
  <c r="T13" i="2"/>
  <c r="N12" i="2"/>
  <c r="R13" i="2"/>
  <c r="L12" i="2"/>
  <c r="P17" i="2"/>
  <c r="J16" i="2"/>
  <c r="P13" i="2"/>
  <c r="J12" i="2"/>
  <c r="M37" i="2"/>
  <c r="O37" i="2"/>
  <c r="Q37" i="2"/>
  <c r="S37" i="2"/>
  <c r="M38" i="2"/>
  <c r="O38" i="2"/>
  <c r="Q38" i="2"/>
  <c r="S38" i="2"/>
  <c r="M39" i="2"/>
  <c r="S39" i="2"/>
  <c r="M40" i="2"/>
  <c r="O40" i="2"/>
  <c r="Q40" i="2"/>
  <c r="S40" i="2"/>
  <c r="M41" i="2"/>
  <c r="O41" i="2"/>
  <c r="Q41" i="2"/>
  <c r="S41" i="2"/>
  <c r="M42" i="2"/>
  <c r="O42" i="2"/>
  <c r="Q42" i="2"/>
  <c r="S42" i="2"/>
  <c r="M43" i="2"/>
  <c r="O43" i="2"/>
  <c r="Q43" i="2"/>
  <c r="S43" i="2"/>
  <c r="M44" i="2"/>
  <c r="S44" i="2"/>
  <c r="M47" i="2"/>
  <c r="S47" i="2"/>
  <c r="M48" i="2"/>
  <c r="S48" i="2"/>
  <c r="M51" i="2"/>
  <c r="M52" i="2"/>
  <c r="S52" i="2"/>
  <c r="L41" i="3" l="1"/>
  <c r="L57" i="3"/>
  <c r="K55" i="3"/>
  <c r="L55" i="3" s="1"/>
  <c r="L53" i="3"/>
  <c r="N38" i="3"/>
  <c r="R48" i="3"/>
  <c r="Q55" i="3"/>
  <c r="R55" i="3" s="1"/>
  <c r="R53" i="3"/>
  <c r="O51" i="3"/>
  <c r="J46" i="3"/>
  <c r="D48" i="3"/>
  <c r="D36" i="3"/>
  <c r="F46" i="3"/>
  <c r="H48" i="3"/>
  <c r="X46" i="3"/>
  <c r="X49" i="3"/>
  <c r="H58" i="3"/>
  <c r="H59" i="3"/>
  <c r="R45" i="3"/>
  <c r="N50" i="3"/>
  <c r="H47" i="3"/>
  <c r="N49" i="3"/>
  <c r="N37" i="3"/>
  <c r="U51" i="3"/>
  <c r="V51" i="3" s="1"/>
  <c r="V38" i="3"/>
  <c r="X47" i="3"/>
  <c r="H38" i="3"/>
  <c r="L50" i="3"/>
  <c r="N59" i="3"/>
  <c r="N58" i="3"/>
  <c r="X42" i="3"/>
  <c r="H46" i="3"/>
  <c r="X37" i="3"/>
  <c r="Q59" i="3"/>
  <c r="R59" i="3" s="1"/>
  <c r="R57" i="3"/>
  <c r="H41" i="3"/>
  <c r="I59" i="3"/>
  <c r="U59" i="3"/>
  <c r="V59" i="3" s="1"/>
  <c r="V57" i="3"/>
  <c r="J37" i="3"/>
  <c r="I55" i="3"/>
  <c r="J55" i="3" s="1"/>
  <c r="J53" i="3"/>
  <c r="N42" i="3"/>
  <c r="N39" i="3"/>
  <c r="U55" i="3"/>
  <c r="D51" i="3"/>
  <c r="D50" i="3"/>
  <c r="R50" i="3"/>
  <c r="N40" i="3"/>
  <c r="D37" i="3"/>
  <c r="L49" i="3"/>
  <c r="V50" i="3"/>
  <c r="V47" i="3"/>
  <c r="L44" i="3"/>
  <c r="W59" i="3"/>
  <c r="X59" i="3" s="1"/>
  <c r="X57" i="3"/>
  <c r="L47" i="3"/>
  <c r="L58" i="3"/>
  <c r="R47" i="3"/>
  <c r="D45" i="3"/>
  <c r="Z46" i="3"/>
  <c r="R43" i="3"/>
  <c r="L54" i="3"/>
  <c r="X44" i="3"/>
  <c r="I51" i="3"/>
  <c r="O59" i="3"/>
  <c r="P59" i="3" s="1"/>
  <c r="P57" i="3"/>
  <c r="Z40" i="3"/>
  <c r="R42" i="3"/>
  <c r="R44" i="3"/>
  <c r="X41" i="3"/>
  <c r="O55" i="3"/>
  <c r="P55" i="3" s="1"/>
  <c r="P53" i="3"/>
  <c r="L42" i="3"/>
  <c r="X38" i="3"/>
  <c r="T54" i="3"/>
  <c r="T55" i="3"/>
  <c r="D43" i="3"/>
  <c r="H42" i="3"/>
  <c r="Z41" i="3"/>
  <c r="Z36" i="3"/>
  <c r="D39" i="3"/>
  <c r="L39" i="3"/>
  <c r="T51" i="3"/>
  <c r="T50" i="3"/>
  <c r="X39" i="3"/>
  <c r="L36" i="3"/>
  <c r="K51" i="3"/>
  <c r="H36" i="3"/>
  <c r="R40" i="3"/>
  <c r="D38" i="3"/>
  <c r="D40" i="3"/>
  <c r="R39" i="3"/>
  <c r="T53" i="3"/>
  <c r="X50" i="3"/>
  <c r="X48" i="3"/>
  <c r="L37" i="3"/>
  <c r="N57" i="3"/>
  <c r="Z49" i="3"/>
  <c r="R37" i="3"/>
  <c r="H37" i="3"/>
  <c r="N48" i="3"/>
  <c r="W55" i="3"/>
  <c r="X36" i="3"/>
  <c r="W51" i="3"/>
  <c r="L46" i="3"/>
  <c r="Z50" i="3"/>
  <c r="R49" i="3"/>
  <c r="H49" i="3"/>
  <c r="Z48" i="3"/>
  <c r="D46" i="3"/>
  <c r="X43" i="3"/>
  <c r="Z47" i="3"/>
  <c r="H50" i="3"/>
  <c r="Z44" i="3"/>
  <c r="T46" i="3"/>
  <c r="N46" i="3"/>
  <c r="Z43" i="3"/>
  <c r="D49" i="3"/>
  <c r="P26" i="2"/>
  <c r="S53" i="2"/>
  <c r="M28" i="2"/>
  <c r="N26" i="2" s="1"/>
  <c r="K28" i="2"/>
  <c r="L26" i="2" s="1"/>
  <c r="Q28" i="2"/>
  <c r="M49" i="2"/>
  <c r="M53" i="2"/>
  <c r="N52" i="2" s="1"/>
  <c r="S45" i="2"/>
  <c r="T34" i="2" s="1"/>
  <c r="P27" i="2"/>
  <c r="M45" i="2"/>
  <c r="N44" i="2" s="1"/>
  <c r="S28" i="2"/>
  <c r="T26" i="2" s="1"/>
  <c r="J27" i="2"/>
  <c r="J28" i="2"/>
  <c r="S49" i="2"/>
  <c r="T49" i="2" s="1"/>
  <c r="N34" i="2"/>
  <c r="T53" i="2"/>
  <c r="T51" i="2"/>
  <c r="T52" i="2"/>
  <c r="T41" i="2"/>
  <c r="X55" i="3" l="1"/>
  <c r="X53" i="3"/>
  <c r="J51" i="3"/>
  <c r="J39" i="3"/>
  <c r="J44" i="3"/>
  <c r="P51" i="3"/>
  <c r="P36" i="3"/>
  <c r="P41" i="3"/>
  <c r="P46" i="3"/>
  <c r="P37" i="3"/>
  <c r="P39" i="3"/>
  <c r="P44" i="3"/>
  <c r="P49" i="3"/>
  <c r="P40" i="3"/>
  <c r="P47" i="3"/>
  <c r="P45" i="3"/>
  <c r="P42" i="3"/>
  <c r="J36" i="3"/>
  <c r="V41" i="3"/>
  <c r="V40" i="3"/>
  <c r="J42" i="3"/>
  <c r="V49" i="3"/>
  <c r="V55" i="3"/>
  <c r="V54" i="3"/>
  <c r="J38" i="3"/>
  <c r="J47" i="3"/>
  <c r="J40" i="3"/>
  <c r="V58" i="3"/>
  <c r="X58" i="3"/>
  <c r="V36" i="3"/>
  <c r="J59" i="3"/>
  <c r="J58" i="3"/>
  <c r="J48" i="3"/>
  <c r="P50" i="3"/>
  <c r="J57" i="3"/>
  <c r="P48" i="3"/>
  <c r="P43" i="3"/>
  <c r="P58" i="3"/>
  <c r="V37" i="3"/>
  <c r="J45" i="3"/>
  <c r="V48" i="3"/>
  <c r="V39" i="3"/>
  <c r="V53" i="3"/>
  <c r="R58" i="3"/>
  <c r="V43" i="3"/>
  <c r="V45" i="3"/>
  <c r="J41" i="3"/>
  <c r="J54" i="3"/>
  <c r="V44" i="3"/>
  <c r="J49" i="3"/>
  <c r="X54" i="3"/>
  <c r="P54" i="3"/>
  <c r="V46" i="3"/>
  <c r="X51" i="3"/>
  <c r="X40" i="3"/>
  <c r="X45" i="3"/>
  <c r="L51" i="3"/>
  <c r="L38" i="3"/>
  <c r="L40" i="3"/>
  <c r="L45" i="3"/>
  <c r="L43" i="3"/>
  <c r="L48" i="3"/>
  <c r="V42" i="3"/>
  <c r="J43" i="3"/>
  <c r="R54" i="3"/>
  <c r="J50" i="3"/>
  <c r="P38" i="3"/>
  <c r="T38" i="2"/>
  <c r="T39" i="2"/>
  <c r="T37" i="2"/>
  <c r="T44" i="2"/>
  <c r="T43" i="2"/>
  <c r="T45" i="2"/>
  <c r="T35" i="2"/>
  <c r="T33" i="2"/>
  <c r="T36" i="2"/>
  <c r="N33" i="2"/>
  <c r="N51" i="2"/>
  <c r="N53" i="2"/>
  <c r="N35" i="2"/>
  <c r="N28" i="2"/>
  <c r="N27" i="2"/>
  <c r="L28" i="2"/>
  <c r="L27" i="2"/>
  <c r="N48" i="2"/>
  <c r="N49" i="2"/>
  <c r="N43" i="2"/>
  <c r="R28" i="2"/>
  <c r="R27" i="2"/>
  <c r="T48" i="2"/>
  <c r="R26" i="2"/>
  <c r="N47" i="2"/>
  <c r="T40" i="2"/>
  <c r="N36" i="2"/>
  <c r="T47" i="2"/>
  <c r="N38" i="2"/>
  <c r="N41" i="2"/>
  <c r="T42" i="2"/>
  <c r="N42" i="2"/>
  <c r="N45" i="2"/>
  <c r="T28" i="2"/>
  <c r="T27" i="2"/>
  <c r="N40" i="2"/>
  <c r="N39" i="2"/>
  <c r="N37" i="2"/>
  <c r="K34" i="2" l="1"/>
  <c r="Q34" i="2"/>
  <c r="I34" i="2"/>
  <c r="O34" i="2"/>
  <c r="I48" i="2" l="1"/>
  <c r="O48" i="2"/>
  <c r="K48" i="2" l="1"/>
  <c r="Q48" i="2"/>
  <c r="O33" i="2" l="1"/>
  <c r="I33" i="2"/>
  <c r="K33" i="2" l="1"/>
  <c r="Q33" i="2"/>
  <c r="O44" i="2"/>
  <c r="I44" i="2"/>
  <c r="O39" i="2"/>
  <c r="I39" i="2"/>
  <c r="Q39" i="2"/>
  <c r="K39" i="2"/>
  <c r="I45" i="2" l="1"/>
  <c r="O45" i="2"/>
  <c r="P39" i="2" s="1"/>
  <c r="I36" i="2"/>
  <c r="O36" i="2"/>
  <c r="P36" i="2" s="1"/>
  <c r="K44" i="2"/>
  <c r="Q44" i="2"/>
  <c r="O52" i="2"/>
  <c r="I52" i="2"/>
  <c r="P44" i="2" l="1"/>
  <c r="J36" i="2"/>
  <c r="J41" i="2"/>
  <c r="J42" i="2"/>
  <c r="J45" i="2"/>
  <c r="J43" i="2"/>
  <c r="J35" i="2"/>
  <c r="J38" i="2"/>
  <c r="J40" i="2"/>
  <c r="J37" i="2"/>
  <c r="J34" i="2"/>
  <c r="J33" i="2"/>
  <c r="J44" i="2"/>
  <c r="P43" i="2"/>
  <c r="P40" i="2"/>
  <c r="P42" i="2"/>
  <c r="P41" i="2"/>
  <c r="P34" i="2"/>
  <c r="P38" i="2"/>
  <c r="P35" i="2"/>
  <c r="P45" i="2"/>
  <c r="P37" i="2"/>
  <c r="P33" i="2"/>
  <c r="J39" i="2"/>
  <c r="O47" i="2"/>
  <c r="I47" i="2"/>
  <c r="K52" i="2"/>
  <c r="Q52" i="2"/>
  <c r="K45" i="2"/>
  <c r="L39" i="2" s="1"/>
  <c r="Q45" i="2"/>
  <c r="R33" i="2" s="1"/>
  <c r="Q36" i="2"/>
  <c r="K36" i="2"/>
  <c r="L36" i="2" s="1"/>
  <c r="L44" i="2" l="1"/>
  <c r="R36" i="2"/>
  <c r="R44" i="2"/>
  <c r="I49" i="2"/>
  <c r="J47" i="2" s="1"/>
  <c r="O49" i="2"/>
  <c r="Q47" i="2"/>
  <c r="K47" i="2"/>
  <c r="R39" i="2"/>
  <c r="R42" i="2"/>
  <c r="R37" i="2"/>
  <c r="R35" i="2"/>
  <c r="R34" i="2"/>
  <c r="R38" i="2"/>
  <c r="R41" i="2"/>
  <c r="R40" i="2"/>
  <c r="R43" i="2"/>
  <c r="R45" i="2"/>
  <c r="L33" i="2"/>
  <c r="L41" i="2"/>
  <c r="L38" i="2"/>
  <c r="L42" i="2"/>
  <c r="L35" i="2"/>
  <c r="L40" i="2"/>
  <c r="L37" i="2"/>
  <c r="L34" i="2"/>
  <c r="L43" i="2"/>
  <c r="L45" i="2"/>
  <c r="K51" i="2"/>
  <c r="Q51" i="2"/>
  <c r="I51" i="2" l="1"/>
  <c r="O51" i="2"/>
  <c r="P48" i="2"/>
  <c r="P49" i="2"/>
  <c r="J48" i="2"/>
  <c r="J49" i="2"/>
  <c r="P47" i="2"/>
  <c r="Q53" i="2"/>
  <c r="K53" i="2"/>
  <c r="L51" i="2" s="1"/>
  <c r="K49" i="2"/>
  <c r="Q49" i="2"/>
  <c r="R53" i="2" l="1"/>
  <c r="R52" i="2"/>
  <c r="I53" i="2"/>
  <c r="O53" i="2"/>
  <c r="R51" i="2"/>
  <c r="R47" i="2"/>
  <c r="R48" i="2"/>
  <c r="R49" i="2"/>
  <c r="L47" i="2"/>
  <c r="L48" i="2"/>
  <c r="L49" i="2"/>
  <c r="L52" i="2"/>
  <c r="K58" i="2"/>
  <c r="L53" i="2"/>
  <c r="P53" i="2" l="1"/>
  <c r="P52" i="2"/>
  <c r="I58" i="2"/>
  <c r="J53" i="2"/>
  <c r="J52" i="2"/>
  <c r="P51" i="2"/>
  <c r="J51" i="2"/>
</calcChain>
</file>

<file path=xl/sharedStrings.xml><?xml version="1.0" encoding="utf-8"?>
<sst xmlns="http://schemas.openxmlformats.org/spreadsheetml/2006/main" count="252" uniqueCount="40">
  <si>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</si>
  <si>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</si>
  <si>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</si>
  <si>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</si>
  <si>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</si>
  <si>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</si>
  <si>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</si>
  <si>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</si>
  <si>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</si>
  <si>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</si>
  <si>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</si>
  <si>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</si>
  <si>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</si>
  <si>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</si>
  <si>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</si>
  <si>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</si>
  <si>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</si>
  <si>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</si>
  <si>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</si>
  <si>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</si>
  <si>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</si>
  <si>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</si>
  <si>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</si>
  <si>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</si>
  <si>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</si>
  <si>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</si>
  <si>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</si>
  <si>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</si>
  <si>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</si>
  <si>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</si>
  <si>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</si>
  <si>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</si>
  <si>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</si>
  <si>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</si>
  <si>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</si>
  <si>
    <t>נוסטרו חיים</t>
  </si>
  <si>
    <t>פירוט תרומת אפיקי השקעה בגין התחייבויות מסוג 10,30,50</t>
  </si>
  <si>
    <t>השקעה בחברות מוחזקות</t>
  </si>
  <si>
    <t>קרנות השקעה</t>
  </si>
  <si>
    <t>זכויות במקרקעין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</si>
</sst>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164" formatCode="_-&quot;₪&quot;* #,##0_-;\-&quot;₪&quot;* #,##0_-;_-&quot;₪&quot;* &quot;-&quot;_-;_-@_-"/>
    <numFmt numFmtId="165" formatCode="_-* #,##0.00_-;\-* #,##0.00_-;_-* &quot;-&quot;??_-;_-@_-"/>
    <numFmt numFmtId="166" formatCode="_ * #,##0.00_ ;_ * \-#,##0.00_ ;_ * &quot;-&quot;??_ ;_ @_ "/>
    <numFmt numFmtId="167" formatCode="0.0%"/>
    <numFmt numFmtId="168" formatCode="#,##0_ ;[Red]\-#,##0\ "/>
    <numFmt numFmtId="169" formatCode="_ * #,##0.00%_ ;_*\ \(#,##0.0%\)_ ;_ * &quot;-&quot;??_ ;_ @_ "/>
    <numFmt numFmtId="170" formatCode="[Color43]0.00%;[Color3]\-0.00%"/>
    <numFmt numFmtId="171" formatCode="[Color51]0.0%;[Color3]\-0.0%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&quot;₪&quot;#,##0.00;[Red]&quot;₪&quot;\-#,##0.00"/>
    <numFmt numFmtId="179" formatCode="_ [$€-2]\ * #,##0.00_ ;_ [$€-2]\ * \-#,##0.00_ ;_ [$€-2]\ * &quot;-&quot;??_ "/>
    <numFmt numFmtId="180" formatCode="mmmm\ yyyy"/>
    <numFmt numFmtId="181" formatCode="#,##0\ ;[Red]&quot;(&quot;#,##0&quot;) &quot;"/>
    <numFmt numFmtId="182" formatCode="#,##0\ ;&quot;(&quot;#,##0&quot;)&quot;"/>
    <numFmt numFmtId="183" formatCode="0.0%;[Red]\(0.0%\)"/>
    <numFmt numFmtId="184" formatCode="0.0%;\(0.0%\)"/>
  </numFmts>
  <fonts count="3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sz val="9"/>
      <color theme="1"/>
      <name val="Calibri"/>
      <family val="2"/>
      <charset val="177"/>
      <scheme val="minor"/>
    </font>
    <font>
      <b/>
      <sz val="14"/>
      <color theme="1"/>
      <name val="David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40">
    <xf numFmtId="0" fontId="0" fillId="0" borderId="0"/>
    <xf numFmtId="166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70" fontId="4" fillId="0" borderId="0">
      <alignment horizontal="right"/>
      <protection hidden="1"/>
    </xf>
    <xf numFmtId="171" fontId="4" fillId="0" borderId="0">
      <alignment horizontal="right"/>
      <protection hidden="1"/>
    </xf>
    <xf numFmtId="170" fontId="4" fillId="0" borderId="0">
      <alignment horizontal="right"/>
      <protection hidden="1"/>
    </xf>
    <xf numFmtId="0" fontId="3" fillId="0" borderId="0"/>
    <xf numFmtId="172" fontId="4" fillId="0" borderId="0">
      <alignment horizontal="right"/>
      <protection hidden="1"/>
    </xf>
    <xf numFmtId="173" fontId="4" fillId="0" borderId="0">
      <alignment horizontal="right"/>
      <protection locked="0"/>
    </xf>
    <xf numFmtId="174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5" fontId="4" fillId="0" borderId="0">
      <alignment horizontal="right"/>
      <protection hidden="1"/>
    </xf>
    <xf numFmtId="176" fontId="4" fillId="0" borderId="0">
      <alignment horizontal="right"/>
      <protection hidden="1"/>
    </xf>
    <xf numFmtId="175" fontId="4" fillId="0" borderId="0">
      <alignment horizontal="right"/>
      <protection hidden="1"/>
    </xf>
    <xf numFmtId="177" fontId="4" fillId="0" borderId="0">
      <alignment horizontal="right"/>
      <protection hidden="1"/>
    </xf>
    <xf numFmtId="177" fontId="4" fillId="0" borderId="0">
      <alignment horizontal="right"/>
      <protection locked="0"/>
    </xf>
    <xf numFmtId="37" fontId="4" fillId="0" borderId="0">
      <alignment horizontal="right"/>
      <protection hidden="1"/>
    </xf>
    <xf numFmtId="175" fontId="4" fillId="0" borderId="0">
      <alignment horizontal="right"/>
      <protection hidden="1"/>
    </xf>
    <xf numFmtId="175" fontId="4" fillId="0" borderId="0">
      <alignment horizontal="right"/>
      <protection hidden="1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/>
    <xf numFmtId="17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80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72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0" fillId="3" borderId="13" xfId="2" applyFont="1" applyFill="1" applyBorder="1"/>
    <xf numFmtId="167" fontId="21" fillId="2" borderId="3" xfId="1" applyNumberFormat="1" applyFont="1" applyFill="1" applyBorder="1" applyAlignment="1">
      <alignment horizontal="right"/>
    </xf>
    <xf numFmtId="167" fontId="21" fillId="2" borderId="14" xfId="1" applyNumberFormat="1" applyFont="1" applyFill="1" applyBorder="1" applyAlignment="1">
      <alignment horizontal="right"/>
    </xf>
    <xf numFmtId="168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7" fontId="21" fillId="2" borderId="3" xfId="4" applyNumberFormat="1" applyFont="1" applyFill="1" applyBorder="1" applyAlignment="1">
      <alignment horizontal="right"/>
    </xf>
    <xf numFmtId="167" fontId="21" fillId="2" borderId="16" xfId="1" applyNumberFormat="1" applyFont="1" applyFill="1" applyBorder="1" applyAlignment="1">
      <alignment horizontal="right"/>
    </xf>
    <xf numFmtId="168" fontId="21" fillId="2" borderId="8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/>
    <xf numFmtId="0" fontId="19" fillId="0" borderId="0" xfId="3" applyFont="1"/>
    <xf numFmtId="0" fontId="17" fillId="0" borderId="0" xfId="0" applyFont="1"/>
    <xf numFmtId="0" fontId="17" fillId="0" borderId="0" xfId="0" applyFont="1" applyAlignment="1">
      <alignment horizontal="right" readingOrder="2"/>
    </xf>
    <xf numFmtId="0" fontId="14" fillId="0" borderId="0" xfId="0" applyFont="1"/>
    <xf numFmtId="169" fontId="21" fillId="0" borderId="0" xfId="2" applyNumberFormat="1" applyFont="1"/>
    <xf numFmtId="0" fontId="20" fillId="3" borderId="8" xfId="2" applyFont="1" applyFill="1" applyBorder="1"/>
    <xf numFmtId="167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/>
    <xf numFmtId="167" fontId="21" fillId="0" borderId="0" xfId="2" applyNumberFormat="1" applyFont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1" fontId="14" fillId="2" borderId="8" xfId="0" applyNumberFormat="1" applyFont="1" applyFill="1" applyBorder="1" applyProtection="1">
      <protection hidden="1"/>
    </xf>
    <xf numFmtId="181" fontId="23" fillId="2" borderId="21" xfId="0" applyNumberFormat="1" applyFont="1" applyFill="1" applyBorder="1" applyProtection="1">
      <protection hidden="1"/>
    </xf>
    <xf numFmtId="181" fontId="14" fillId="2" borderId="2" xfId="0" applyNumberFormat="1" applyFont="1" applyFill="1" applyBorder="1" applyProtection="1">
      <protection hidden="1"/>
    </xf>
    <xf numFmtId="168" fontId="21" fillId="0" borderId="25" xfId="1" applyNumberFormat="1" applyFont="1" applyFill="1" applyBorder="1"/>
    <xf numFmtId="167" fontId="21" fillId="2" borderId="22" xfId="1" applyNumberFormat="1" applyFont="1" applyFill="1" applyBorder="1" applyAlignment="1">
      <alignment horizontal="right"/>
    </xf>
    <xf numFmtId="167" fontId="22" fillId="2" borderId="26" xfId="4" applyNumberFormat="1" applyFont="1" applyFill="1" applyBorder="1" applyAlignment="1">
      <alignment horizontal="right" vertical="center"/>
    </xf>
    <xf numFmtId="167" fontId="21" fillId="2" borderId="12" xfId="1" applyNumberFormat="1" applyFont="1" applyFill="1" applyBorder="1" applyAlignment="1">
      <alignment horizontal="right"/>
    </xf>
    <xf numFmtId="182" fontId="14" fillId="0" borderId="25" xfId="0" applyNumberFormat="1" applyFont="1" applyBorder="1" applyProtection="1">
      <protection hidden="1"/>
    </xf>
    <xf numFmtId="181" fontId="14" fillId="6" borderId="8" xfId="0" applyNumberFormat="1" applyFont="1" applyFill="1" applyBorder="1" applyProtection="1">
      <protection hidden="1"/>
    </xf>
    <xf numFmtId="167" fontId="21" fillId="6" borderId="16" xfId="1" applyNumberFormat="1" applyFont="1" applyFill="1" applyBorder="1" applyAlignment="1">
      <alignment horizontal="right"/>
    </xf>
    <xf numFmtId="168" fontId="21" fillId="6" borderId="5" xfId="1" applyNumberFormat="1" applyFont="1" applyFill="1" applyBorder="1" applyAlignment="1">
      <alignment horizontal="right"/>
    </xf>
    <xf numFmtId="167" fontId="21" fillId="6" borderId="14" xfId="1" applyNumberFormat="1" applyFont="1" applyFill="1" applyBorder="1" applyAlignment="1">
      <alignment horizontal="right"/>
    </xf>
    <xf numFmtId="181" fontId="14" fillId="6" borderId="2" xfId="0" applyNumberFormat="1" applyFont="1" applyFill="1" applyBorder="1" applyProtection="1">
      <protection hidden="1"/>
    </xf>
    <xf numFmtId="167" fontId="21" fillId="6" borderId="12" xfId="1" applyNumberFormat="1" applyFont="1" applyFill="1" applyBorder="1" applyAlignment="1">
      <alignment horizontal="right"/>
    </xf>
    <xf numFmtId="181" fontId="23" fillId="6" borderId="21" xfId="0" applyNumberFormat="1" applyFont="1" applyFill="1" applyBorder="1" applyProtection="1">
      <protection hidden="1"/>
    </xf>
    <xf numFmtId="167" fontId="22" fillId="6" borderId="26" xfId="4" applyNumberFormat="1" applyFont="1" applyFill="1" applyBorder="1" applyAlignment="1">
      <alignment horizontal="right" vertical="center"/>
    </xf>
    <xf numFmtId="168" fontId="21" fillId="6" borderId="25" xfId="1" applyNumberFormat="1" applyFont="1" applyFill="1" applyBorder="1"/>
    <xf numFmtId="169" fontId="21" fillId="6" borderId="0" xfId="2" applyNumberFormat="1" applyFont="1" applyFill="1"/>
    <xf numFmtId="167" fontId="21" fillId="6" borderId="6" xfId="1" applyNumberFormat="1" applyFont="1" applyFill="1" applyBorder="1" applyAlignment="1">
      <alignment horizontal="right"/>
    </xf>
    <xf numFmtId="167" fontId="21" fillId="6" borderId="3" xfId="1" applyNumberFormat="1" applyFont="1" applyFill="1" applyBorder="1" applyAlignment="1">
      <alignment horizontal="right"/>
    </xf>
    <xf numFmtId="167" fontId="21" fillId="6" borderId="22" xfId="1" applyNumberFormat="1" applyFont="1" applyFill="1" applyBorder="1" applyAlignment="1">
      <alignment horizontal="right"/>
    </xf>
    <xf numFmtId="182" fontId="14" fillId="6" borderId="25" xfId="0" applyNumberFormat="1" applyFont="1" applyFill="1" applyBorder="1" applyProtection="1">
      <protection hidden="1"/>
    </xf>
    <xf numFmtId="167" fontId="21" fillId="6" borderId="0" xfId="2" applyNumberFormat="1" applyFont="1" applyFill="1"/>
    <xf numFmtId="168" fontId="21" fillId="6" borderId="27" xfId="1" applyNumberFormat="1" applyFont="1" applyFill="1" applyBorder="1" applyAlignment="1">
      <alignment horizontal="right"/>
    </xf>
    <xf numFmtId="181" fontId="14" fillId="6" borderId="5" xfId="0" applyNumberFormat="1" applyFont="1" applyFill="1" applyBorder="1" applyProtection="1">
      <protection hidden="1"/>
    </xf>
    <xf numFmtId="181" fontId="14" fillId="0" borderId="0" xfId="0" applyNumberFormat="1" applyFont="1"/>
    <xf numFmtId="181" fontId="21" fillId="6" borderId="5" xfId="1" applyNumberFormat="1" applyFont="1" applyFill="1" applyBorder="1" applyAlignment="1">
      <alignment horizontal="right"/>
    </xf>
    <xf numFmtId="165" fontId="25" fillId="7" borderId="0" xfId="538" applyFont="1" applyFill="1"/>
    <xf numFmtId="3" fontId="14" fillId="0" borderId="0" xfId="0" applyNumberFormat="1" applyFont="1"/>
    <xf numFmtId="168" fontId="14" fillId="0" borderId="0" xfId="0" applyNumberFormat="1" applyFont="1"/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/>
    <xf numFmtId="0" fontId="27" fillId="0" borderId="0" xfId="0" applyFont="1"/>
    <xf numFmtId="22" fontId="26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181" fontId="29" fillId="0" borderId="0" xfId="0" applyNumberFormat="1" applyFont="1"/>
    <xf numFmtId="0" fontId="31" fillId="0" borderId="17" xfId="0" applyFont="1" applyBorder="1"/>
    <xf numFmtId="0" fontId="32" fillId="3" borderId="7" xfId="0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3" fillId="7" borderId="2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7" borderId="24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2" fillId="3" borderId="2" xfId="0" applyFont="1" applyFill="1" applyBorder="1" applyAlignment="1">
      <alignment horizontal="center"/>
    </xf>
    <xf numFmtId="183" fontId="29" fillId="0" borderId="29" xfId="0" applyNumberFormat="1" applyFont="1" applyBorder="1"/>
    <xf numFmtId="0" fontId="32" fillId="3" borderId="17" xfId="0" applyFont="1" applyFill="1" applyBorder="1" applyAlignment="1">
      <alignment horizontal="right"/>
    </xf>
    <xf numFmtId="181" fontId="29" fillId="2" borderId="7" xfId="0" applyNumberFormat="1" applyFont="1" applyFill="1" applyBorder="1" applyProtection="1">
      <protection locked="0"/>
    </xf>
    <xf numFmtId="183" fontId="29" fillId="2" borderId="16" xfId="0" applyNumberFormat="1" applyFont="1" applyFill="1" applyBorder="1"/>
    <xf numFmtId="181" fontId="29" fillId="2" borderId="16" xfId="0" applyNumberFormat="1" applyFont="1" applyFill="1" applyBorder="1" applyProtection="1">
      <protection locked="0"/>
    </xf>
    <xf numFmtId="181" fontId="29" fillId="8" borderId="5" xfId="0" applyNumberFormat="1" applyFont="1" applyFill="1" applyBorder="1" applyProtection="1">
      <protection locked="0"/>
    </xf>
    <xf numFmtId="183" fontId="29" fillId="8" borderId="14" xfId="0" applyNumberFormat="1" applyFont="1" applyFill="1" applyBorder="1"/>
    <xf numFmtId="181" fontId="29" fillId="8" borderId="14" xfId="0" applyNumberFormat="1" applyFont="1" applyFill="1" applyBorder="1" applyProtection="1">
      <protection locked="0"/>
    </xf>
    <xf numFmtId="181" fontId="29" fillId="2" borderId="4" xfId="0" applyNumberFormat="1" applyFont="1" applyFill="1" applyBorder="1" applyProtection="1">
      <protection locked="0"/>
    </xf>
    <xf numFmtId="181" fontId="29" fillId="2" borderId="14" xfId="0" applyNumberFormat="1" applyFont="1" applyFill="1" applyBorder="1" applyProtection="1">
      <protection locked="0"/>
    </xf>
    <xf numFmtId="0" fontId="32" fillId="3" borderId="15" xfId="0" applyFont="1" applyFill="1" applyBorder="1" applyAlignment="1">
      <alignment horizontal="right"/>
    </xf>
    <xf numFmtId="183" fontId="29" fillId="2" borderId="14" xfId="0" applyNumberFormat="1" applyFont="1" applyFill="1" applyBorder="1"/>
    <xf numFmtId="183" fontId="29" fillId="0" borderId="30" xfId="0" applyNumberFormat="1" applyFont="1" applyBorder="1"/>
    <xf numFmtId="183" fontId="29" fillId="0" borderId="19" xfId="0" applyNumberFormat="1" applyFont="1" applyBorder="1"/>
    <xf numFmtId="0" fontId="29" fillId="0" borderId="30" xfId="0" applyFont="1" applyBorder="1"/>
    <xf numFmtId="0" fontId="32" fillId="3" borderId="13" xfId="0" applyFont="1" applyFill="1" applyBorder="1" applyAlignment="1">
      <alignment horizontal="right"/>
    </xf>
    <xf numFmtId="181" fontId="32" fillId="2" borderId="28" xfId="0" applyNumberFormat="1" applyFont="1" applyFill="1" applyBorder="1"/>
    <xf numFmtId="183" fontId="32" fillId="2" borderId="12" xfId="0" applyNumberFormat="1" applyFont="1" applyFill="1" applyBorder="1"/>
    <xf numFmtId="181" fontId="32" fillId="8" borderId="2" xfId="0" applyNumberFormat="1" applyFont="1" applyFill="1" applyBorder="1"/>
    <xf numFmtId="183" fontId="32" fillId="8" borderId="12" xfId="0" applyNumberFormat="1" applyFont="1" applyFill="1" applyBorder="1"/>
    <xf numFmtId="181" fontId="32" fillId="8" borderId="12" xfId="0" applyNumberFormat="1" applyFont="1" applyFill="1" applyBorder="1"/>
    <xf numFmtId="181" fontId="32" fillId="2" borderId="12" xfId="0" applyNumberFormat="1" applyFont="1" applyFill="1" applyBorder="1"/>
    <xf numFmtId="182" fontId="29" fillId="0" borderId="0" xfId="0" applyNumberFormat="1" applyFont="1"/>
    <xf numFmtId="184" fontId="29" fillId="0" borderId="0" xfId="0" applyNumberFormat="1" applyFont="1"/>
    <xf numFmtId="10" fontId="29" fillId="0" borderId="0" xfId="539" applyNumberFormat="1" applyFont="1" applyProtection="1"/>
    <xf numFmtId="181" fontId="29" fillId="2" borderId="8" xfId="0" applyNumberFormat="1" applyFont="1" applyFill="1" applyBorder="1" applyProtection="1">
      <protection locked="0"/>
    </xf>
    <xf numFmtId="181" fontId="29" fillId="8" borderId="8" xfId="0" applyNumberFormat="1" applyFont="1" applyFill="1" applyBorder="1" applyProtection="1">
      <protection locked="0"/>
    </xf>
    <xf numFmtId="183" fontId="29" fillId="8" borderId="16" xfId="0" applyNumberFormat="1" applyFont="1" applyFill="1" applyBorder="1"/>
    <xf numFmtId="181" fontId="29" fillId="8" borderId="16" xfId="0" applyNumberFormat="1" applyFont="1" applyFill="1" applyBorder="1" applyProtection="1">
      <protection locked="0"/>
    </xf>
    <xf numFmtId="183" fontId="29" fillId="8" borderId="6" xfId="0" applyNumberFormat="1" applyFont="1" applyFill="1" applyBorder="1"/>
    <xf numFmtId="183" fontId="29" fillId="2" borderId="6" xfId="0" applyNumberFormat="1" applyFont="1" applyFill="1" applyBorder="1"/>
    <xf numFmtId="181" fontId="29" fillId="2" borderId="5" xfId="0" applyNumberFormat="1" applyFont="1" applyFill="1" applyBorder="1" applyProtection="1">
      <protection locked="0"/>
    </xf>
    <xf numFmtId="183" fontId="29" fillId="8" borderId="3" xfId="0" applyNumberFormat="1" applyFont="1" applyFill="1" applyBorder="1"/>
    <xf numFmtId="183" fontId="29" fillId="2" borderId="3" xfId="0" applyNumberFormat="1" applyFont="1" applyFill="1" applyBorder="1"/>
    <xf numFmtId="181" fontId="32" fillId="2" borderId="2" xfId="0" applyNumberFormat="1" applyFont="1" applyFill="1" applyBorder="1"/>
    <xf numFmtId="181" fontId="32" fillId="8" borderId="12" xfId="0" applyNumberFormat="1" applyFont="1" applyFill="1" applyBorder="1" applyProtection="1">
      <protection locked="0"/>
    </xf>
    <xf numFmtId="183" fontId="32" fillId="8" borderId="1" xfId="0" applyNumberFormat="1" applyFont="1" applyFill="1" applyBorder="1"/>
    <xf numFmtId="183" fontId="29" fillId="2" borderId="12" xfId="0" applyNumberFormat="1" applyFont="1" applyFill="1" applyBorder="1"/>
    <xf numFmtId="183" fontId="32" fillId="2" borderId="1" xfId="0" applyNumberFormat="1" applyFont="1" applyFill="1" applyBorder="1"/>
    <xf numFmtId="0" fontId="31" fillId="0" borderId="17" xfId="0" applyFont="1" applyBorder="1" applyAlignment="1">
      <alignment horizontal="center"/>
    </xf>
    <xf numFmtId="181" fontId="29" fillId="2" borderId="8" xfId="0" applyNumberFormat="1" applyFont="1" applyFill="1" applyBorder="1"/>
    <xf numFmtId="181" fontId="29" fillId="2" borderId="16" xfId="0" applyNumberFormat="1" applyFont="1" applyFill="1" applyBorder="1"/>
    <xf numFmtId="181" fontId="29" fillId="8" borderId="8" xfId="0" applyNumberFormat="1" applyFont="1" applyFill="1" applyBorder="1"/>
    <xf numFmtId="181" fontId="29" fillId="8" borderId="16" xfId="0" applyNumberFormat="1" applyFont="1" applyFill="1" applyBorder="1"/>
    <xf numFmtId="181" fontId="32" fillId="2" borderId="8" xfId="0" applyNumberFormat="1" applyFont="1" applyFill="1" applyBorder="1"/>
    <xf numFmtId="181" fontId="29" fillId="2" borderId="5" xfId="0" applyNumberFormat="1" applyFont="1" applyFill="1" applyBorder="1"/>
    <xf numFmtId="181" fontId="29" fillId="2" borderId="14" xfId="0" applyNumberFormat="1" applyFont="1" applyFill="1" applyBorder="1"/>
    <xf numFmtId="181" fontId="29" fillId="8" borderId="5" xfId="0" applyNumberFormat="1" applyFont="1" applyFill="1" applyBorder="1"/>
    <xf numFmtId="181" fontId="29" fillId="8" borderId="14" xfId="0" applyNumberFormat="1" applyFont="1" applyFill="1" applyBorder="1"/>
    <xf numFmtId="181" fontId="32" fillId="2" borderId="5" xfId="0" applyNumberFormat="1" applyFont="1" applyFill="1" applyBorder="1"/>
  </cellXfs>
  <cellStyles count="540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38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39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filesrv.daviddom.corp\Documents\DSI\Finance\Controller\&#1491;&#1497;&#1493;&#1493;&#1495;&#1497;&#1501;%20&#1500;&#1502;&#1502;&#1493;&#1504;&#1492;\&#1491;&#1497;&#1493;&#1493;&#1495;%20&#1512;&#1489;&#1506;&#1493;&#1504;&#1497;\2025\03%202025\&#1514;&#1512;&#1493;&#1502;&#1514;%20&#1502;&#1512;&#1499;&#1497;&#1489;&#1497;%20&#1492;&#1513;&#1511;&#1506;&#1492;\NostroYield_B_515859379_125.xlsx" TargetMode="External"/><Relationship Id="rId1" Type="http://schemas.openxmlformats.org/officeDocument/2006/relationships/externalLinkPath" Target="NostroYield_B_515859379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נחיות"/>
      <sheetName val="נוסטרו חיים"/>
      <sheetName val="כללי והון"/>
      <sheetName val="נוסטרו סיכום"/>
    </sheetNames>
    <sheetDataSet>
      <sheetData sheetId="0">
        <row r="20">
          <cell r="B20">
            <v>2025</v>
          </cell>
        </row>
        <row r="21">
          <cell r="B21" t="str">
            <v>דיוויד שילד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8"/>
  <sheetViews>
    <sheetView showGridLines="0" rightToLeft="1" zoomScale="130" zoomScaleNormal="13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G16" sqref="G16"/>
    </sheetView>
  </sheetViews>
  <sheetFormatPr defaultColWidth="9.140625" defaultRowHeight="15" x14ac:dyDescent="0.25"/>
  <cols>
    <col min="1" max="1" width="2" style="14" customWidth="1"/>
    <col min="2" max="2" width="23.28515625" style="14" customWidth="1"/>
    <col min="3" max="26" width="10.28515625" style="14" customWidth="1"/>
    <col min="27" max="16384" width="9.140625" style="14"/>
  </cols>
  <sheetData>
    <row r="1" spans="1:32" ht="18.75" x14ac:dyDescent="0.3">
      <c r="B1" s="12" t="s">
        <v>30</v>
      </c>
    </row>
    <row r="2" spans="1:32" ht="18.75" x14ac:dyDescent="0.3">
      <c r="B2" s="13" t="s">
        <v>34</v>
      </c>
    </row>
    <row r="3" spans="1:32" ht="18.75" x14ac:dyDescent="0.3">
      <c r="B3" s="12" t="s">
        <v>31</v>
      </c>
      <c r="C3" s="60" t="s">
        <v>32</v>
      </c>
      <c r="D3" s="61"/>
      <c r="E3" s="61"/>
      <c r="F3" s="61"/>
      <c r="G3" s="61"/>
      <c r="H3" s="62"/>
    </row>
    <row r="4" spans="1:32" x14ac:dyDescent="0.25">
      <c r="A4" s="11"/>
      <c r="B4" s="11"/>
    </row>
    <row r="5" spans="1:32" x14ac:dyDescent="0.25">
      <c r="A5" s="26"/>
      <c r="B5" s="25" t="s">
        <v>29</v>
      </c>
      <c r="C5" s="63" t="s">
        <v>25</v>
      </c>
      <c r="D5" s="64"/>
      <c r="E5" s="64"/>
      <c r="F5" s="64"/>
      <c r="G5" s="64"/>
      <c r="H5" s="65"/>
      <c r="I5" s="63" t="s">
        <v>28</v>
      </c>
      <c r="J5" s="64"/>
      <c r="K5" s="64"/>
      <c r="L5" s="64"/>
      <c r="M5" s="64"/>
      <c r="N5" s="65"/>
      <c r="O5" s="63" t="s">
        <v>27</v>
      </c>
      <c r="P5" s="64"/>
      <c r="Q5" s="64"/>
      <c r="R5" s="64"/>
      <c r="S5" s="64"/>
      <c r="T5" s="65"/>
      <c r="U5" s="63" t="s">
        <v>26</v>
      </c>
      <c r="V5" s="64"/>
      <c r="W5" s="64"/>
      <c r="X5" s="64"/>
      <c r="Y5" s="64"/>
      <c r="Z5" s="65"/>
    </row>
    <row r="6" spans="1:32" ht="27.75" customHeight="1" x14ac:dyDescent="0.25">
      <c r="A6" s="26"/>
      <c r="B6" s="69">
        <v>2024</v>
      </c>
      <c r="C6" s="68" t="s">
        <v>21</v>
      </c>
      <c r="D6" s="66"/>
      <c r="E6" s="66" t="s">
        <v>20</v>
      </c>
      <c r="F6" s="66"/>
      <c r="G6" s="66" t="s">
        <v>19</v>
      </c>
      <c r="H6" s="67"/>
      <c r="I6" s="68" t="s">
        <v>21</v>
      </c>
      <c r="J6" s="66"/>
      <c r="K6" s="66" t="s">
        <v>20</v>
      </c>
      <c r="L6" s="66"/>
      <c r="M6" s="66" t="s">
        <v>19</v>
      </c>
      <c r="N6" s="67"/>
      <c r="O6" s="68" t="s">
        <v>21</v>
      </c>
      <c r="P6" s="66"/>
      <c r="Q6" s="66" t="s">
        <v>20</v>
      </c>
      <c r="R6" s="66"/>
      <c r="S6" s="66" t="s">
        <v>19</v>
      </c>
      <c r="T6" s="67"/>
      <c r="U6" s="68" t="s">
        <v>21</v>
      </c>
      <c r="V6" s="66"/>
      <c r="W6" s="66" t="s">
        <v>20</v>
      </c>
      <c r="X6" s="66"/>
      <c r="Y6" s="66" t="s">
        <v>19</v>
      </c>
      <c r="Z6" s="67"/>
    </row>
    <row r="7" spans="1:32" ht="21" customHeight="1" x14ac:dyDescent="0.25">
      <c r="A7" s="26"/>
      <c r="B7" s="70"/>
      <c r="C7" s="27" t="s">
        <v>18</v>
      </c>
      <c r="D7" s="28" t="s">
        <v>17</v>
      </c>
      <c r="E7" s="28" t="s">
        <v>18</v>
      </c>
      <c r="F7" s="28" t="s">
        <v>17</v>
      </c>
      <c r="G7" s="28" t="s">
        <v>18</v>
      </c>
      <c r="H7" s="29" t="s">
        <v>17</v>
      </c>
      <c r="I7" s="27" t="s">
        <v>18</v>
      </c>
      <c r="J7" s="28" t="s">
        <v>17</v>
      </c>
      <c r="K7" s="28" t="s">
        <v>18</v>
      </c>
      <c r="L7" s="28" t="s">
        <v>17</v>
      </c>
      <c r="M7" s="28"/>
      <c r="N7" s="29" t="s">
        <v>17</v>
      </c>
      <c r="O7" s="27" t="s">
        <v>18</v>
      </c>
      <c r="P7" s="28" t="s">
        <v>17</v>
      </c>
      <c r="Q7" s="28" t="s">
        <v>18</v>
      </c>
      <c r="R7" s="28" t="s">
        <v>17</v>
      </c>
      <c r="S7" s="28" t="s">
        <v>18</v>
      </c>
      <c r="T7" s="29" t="s">
        <v>17</v>
      </c>
      <c r="U7" s="27" t="s">
        <v>18</v>
      </c>
      <c r="V7" s="28" t="s">
        <v>17</v>
      </c>
      <c r="W7" s="28" t="s">
        <v>18</v>
      </c>
      <c r="X7" s="28" t="s">
        <v>17</v>
      </c>
      <c r="Y7" s="28" t="s">
        <v>18</v>
      </c>
      <c r="Z7" s="29" t="s">
        <v>17</v>
      </c>
    </row>
    <row r="8" spans="1:32" x14ac:dyDescent="0.25">
      <c r="A8" s="10"/>
      <c r="B8" s="22" t="s">
        <v>16</v>
      </c>
      <c r="C8" s="30">
        <v>201.34197617000032</v>
      </c>
      <c r="D8" s="7">
        <v>0.61189845999609394</v>
      </c>
      <c r="E8" s="30">
        <v>201.34197617000032</v>
      </c>
      <c r="F8" s="7">
        <v>0.27097213641872642</v>
      </c>
      <c r="G8" s="30">
        <v>55913</v>
      </c>
      <c r="H8" s="7">
        <v>0.45885272123147208</v>
      </c>
      <c r="I8" s="38"/>
      <c r="J8" s="39" t="e">
        <f t="shared" ref="J8:J20" si="0">+I8/I$20</f>
        <v>#DIV/0!</v>
      </c>
      <c r="K8" s="38"/>
      <c r="L8" s="39" t="e">
        <f t="shared" ref="L8:L20" si="1">+K8/K$20</f>
        <v>#DIV/0!</v>
      </c>
      <c r="M8" s="38"/>
      <c r="N8" s="39" t="e">
        <f t="shared" ref="N8:N20" si="2">+M8/M$20</f>
        <v>#DIV/0!</v>
      </c>
      <c r="O8" s="8"/>
      <c r="P8" s="7" t="e">
        <f t="shared" ref="P8:P20" si="3">+O8/O$20</f>
        <v>#DIV/0!</v>
      </c>
      <c r="Q8" s="30"/>
      <c r="R8" s="7" t="e">
        <f t="shared" ref="R8:R20" si="4">+Q8/Q$20</f>
        <v>#DIV/0!</v>
      </c>
      <c r="S8" s="8"/>
      <c r="T8" s="6" t="e">
        <f t="shared" ref="T8:T20" si="5">+S8/S$20</f>
        <v>#DIV/0!</v>
      </c>
      <c r="U8" s="38"/>
      <c r="V8" s="39">
        <v>0.42585034013605444</v>
      </c>
      <c r="W8" s="38"/>
      <c r="X8" s="39">
        <v>0.70838412197785217</v>
      </c>
      <c r="Y8" s="38"/>
      <c r="Z8" s="39">
        <v>0.36523537997878797</v>
      </c>
      <c r="AF8" s="58"/>
    </row>
    <row r="9" spans="1:32" x14ac:dyDescent="0.25">
      <c r="A9" s="10"/>
      <c r="B9" s="23" t="s">
        <v>15</v>
      </c>
      <c r="C9" s="4">
        <v>23.265605621631401</v>
      </c>
      <c r="D9" s="3">
        <v>7.0706509003033685E-2</v>
      </c>
      <c r="E9" s="4">
        <v>113.28710149030712</v>
      </c>
      <c r="F9" s="3">
        <v>0.15246521616334227</v>
      </c>
      <c r="G9" s="4">
        <v>11466.383081439999</v>
      </c>
      <c r="H9" s="3">
        <v>9.4099423740476376E-2</v>
      </c>
      <c r="I9" s="40"/>
      <c r="J9" s="41" t="e">
        <f t="shared" si="0"/>
        <v>#DIV/0!</v>
      </c>
      <c r="K9" s="56"/>
      <c r="L9" s="41" t="e">
        <f t="shared" si="1"/>
        <v>#DIV/0!</v>
      </c>
      <c r="M9" s="40"/>
      <c r="N9" s="41" t="e">
        <f t="shared" si="2"/>
        <v>#DIV/0!</v>
      </c>
      <c r="O9" s="4"/>
      <c r="P9" s="3" t="e">
        <f t="shared" si="3"/>
        <v>#DIV/0!</v>
      </c>
      <c r="Q9" s="4"/>
      <c r="R9" s="3" t="e">
        <f t="shared" si="4"/>
        <v>#DIV/0!</v>
      </c>
      <c r="S9" s="4"/>
      <c r="T9" s="3" t="e">
        <f t="shared" si="5"/>
        <v>#DIV/0!</v>
      </c>
      <c r="U9" s="40"/>
      <c r="V9" s="41">
        <v>1.9327950129641114E-2</v>
      </c>
      <c r="W9" s="56"/>
      <c r="X9" s="41">
        <v>1.5837822133104602E-2</v>
      </c>
      <c r="Y9" s="40"/>
      <c r="Z9" s="41">
        <v>9.023972206365706E-2</v>
      </c>
    </row>
    <row r="10" spans="1:32" x14ac:dyDescent="0.25">
      <c r="A10" s="10"/>
      <c r="B10" s="23" t="s">
        <v>14</v>
      </c>
      <c r="C10" s="4"/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40"/>
      <c r="J10" s="41" t="e">
        <f t="shared" si="0"/>
        <v>#DIV/0!</v>
      </c>
      <c r="K10" s="40"/>
      <c r="L10" s="41" t="e">
        <f t="shared" si="1"/>
        <v>#DIV/0!</v>
      </c>
      <c r="M10" s="40"/>
      <c r="N10" s="41" t="e">
        <f t="shared" si="2"/>
        <v>#DIV/0!</v>
      </c>
      <c r="O10" s="4"/>
      <c r="P10" s="3" t="e">
        <f t="shared" si="3"/>
        <v>#DIV/0!</v>
      </c>
      <c r="Q10" s="4"/>
      <c r="R10" s="3" t="e">
        <f t="shared" si="4"/>
        <v>#DIV/0!</v>
      </c>
      <c r="S10" s="4"/>
      <c r="T10" s="3" t="e">
        <f t="shared" si="5"/>
        <v>#DIV/0!</v>
      </c>
      <c r="U10" s="40"/>
      <c r="V10" s="41">
        <v>0</v>
      </c>
      <c r="W10" s="40"/>
      <c r="X10" s="41">
        <v>0</v>
      </c>
      <c r="Y10" s="40"/>
      <c r="Z10" s="41">
        <v>0</v>
      </c>
    </row>
    <row r="11" spans="1:32" x14ac:dyDescent="0.25">
      <c r="A11" s="10"/>
      <c r="B11" s="23" t="s">
        <v>13</v>
      </c>
      <c r="C11" s="4">
        <v>142.53144211736293</v>
      </c>
      <c r="D11" s="3">
        <v>0.43316734836752668</v>
      </c>
      <c r="E11" s="4">
        <v>466.50091447736293</v>
      </c>
      <c r="F11" s="3">
        <v>0.62783107547573258</v>
      </c>
      <c r="G11" s="4">
        <v>26294.9915984</v>
      </c>
      <c r="H11" s="3">
        <v>0.21579111207920407</v>
      </c>
      <c r="I11" s="56"/>
      <c r="J11" s="41" t="e">
        <f t="shared" si="0"/>
        <v>#DIV/0!</v>
      </c>
      <c r="K11" s="56"/>
      <c r="L11" s="41" t="e">
        <f t="shared" si="1"/>
        <v>#DIV/0!</v>
      </c>
      <c r="M11" s="40"/>
      <c r="N11" s="41" t="e">
        <f t="shared" si="2"/>
        <v>#DIV/0!</v>
      </c>
      <c r="O11" s="4"/>
      <c r="P11" s="3" t="e">
        <f t="shared" si="3"/>
        <v>#DIV/0!</v>
      </c>
      <c r="Q11" s="4"/>
      <c r="R11" s="3" t="e">
        <f t="shared" si="4"/>
        <v>#DIV/0!</v>
      </c>
      <c r="S11" s="4"/>
      <c r="T11" s="3" t="e">
        <f t="shared" si="5"/>
        <v>#DIV/0!</v>
      </c>
      <c r="U11" s="56"/>
      <c r="V11" s="41">
        <v>0.18203259408804595</v>
      </c>
      <c r="W11" s="56"/>
      <c r="X11" s="41">
        <v>-0.34434095184875696</v>
      </c>
      <c r="Y11" s="40"/>
      <c r="Z11" s="41">
        <v>0.27250692024068301</v>
      </c>
    </row>
    <row r="12" spans="1:32" x14ac:dyDescent="0.25">
      <c r="A12" s="10"/>
      <c r="B12" s="23" t="s">
        <v>12</v>
      </c>
      <c r="C12" s="4"/>
      <c r="D12" s="3">
        <v>0</v>
      </c>
      <c r="E12" s="4">
        <v>0</v>
      </c>
      <c r="F12" s="3">
        <v>0</v>
      </c>
      <c r="G12" s="4"/>
      <c r="H12" s="3">
        <v>0</v>
      </c>
      <c r="I12" s="40"/>
      <c r="J12" s="41" t="e">
        <f t="shared" si="0"/>
        <v>#DIV/0!</v>
      </c>
      <c r="K12" s="40"/>
      <c r="L12" s="41" t="e">
        <f t="shared" si="1"/>
        <v>#DIV/0!</v>
      </c>
      <c r="M12" s="40"/>
      <c r="N12" s="41" t="e">
        <f t="shared" si="2"/>
        <v>#DIV/0!</v>
      </c>
      <c r="O12" s="4"/>
      <c r="P12" s="3" t="e">
        <f t="shared" si="3"/>
        <v>#DIV/0!</v>
      </c>
      <c r="Q12" s="4"/>
      <c r="R12" s="3" t="e">
        <f t="shared" si="4"/>
        <v>#DIV/0!</v>
      </c>
      <c r="S12" s="4"/>
      <c r="T12" s="3" t="e">
        <f t="shared" si="5"/>
        <v>#DIV/0!</v>
      </c>
      <c r="U12" s="40"/>
      <c r="V12" s="41">
        <v>0</v>
      </c>
      <c r="W12" s="40"/>
      <c r="X12" s="41">
        <v>0</v>
      </c>
      <c r="Y12" s="40"/>
      <c r="Z12" s="41">
        <v>0</v>
      </c>
    </row>
    <row r="13" spans="1:32" x14ac:dyDescent="0.25">
      <c r="A13" s="10"/>
      <c r="B13" s="23" t="s">
        <v>11</v>
      </c>
      <c r="C13" s="4"/>
      <c r="D13" s="3">
        <v>0</v>
      </c>
      <c r="E13" s="4">
        <v>0</v>
      </c>
      <c r="F13" s="3">
        <v>0</v>
      </c>
      <c r="G13" s="4"/>
      <c r="H13" s="3">
        <v>0</v>
      </c>
      <c r="I13" s="40"/>
      <c r="J13" s="41" t="e">
        <f t="shared" si="0"/>
        <v>#DIV/0!</v>
      </c>
      <c r="K13" s="40"/>
      <c r="L13" s="41" t="e">
        <f t="shared" si="1"/>
        <v>#DIV/0!</v>
      </c>
      <c r="M13" s="40"/>
      <c r="N13" s="41" t="e">
        <f t="shared" si="2"/>
        <v>#DIV/0!</v>
      </c>
      <c r="O13" s="4"/>
      <c r="P13" s="3" t="e">
        <f t="shared" si="3"/>
        <v>#DIV/0!</v>
      </c>
      <c r="Q13" s="4"/>
      <c r="R13" s="3" t="e">
        <f t="shared" si="4"/>
        <v>#DIV/0!</v>
      </c>
      <c r="S13" s="4"/>
      <c r="T13" s="3" t="e">
        <f t="shared" si="5"/>
        <v>#DIV/0!</v>
      </c>
      <c r="U13" s="40"/>
      <c r="V13" s="41">
        <v>0</v>
      </c>
      <c r="W13" s="40"/>
      <c r="X13" s="41">
        <v>0</v>
      </c>
      <c r="Y13" s="40"/>
      <c r="Z13" s="41">
        <v>0</v>
      </c>
    </row>
    <row r="14" spans="1:32" x14ac:dyDescent="0.25">
      <c r="A14" s="10"/>
      <c r="B14" s="23" t="s">
        <v>10</v>
      </c>
      <c r="C14" s="4">
        <v>-61.498462719999999</v>
      </c>
      <c r="D14" s="3">
        <v>-0.18689999644546121</v>
      </c>
      <c r="E14" s="4">
        <v>-61.498462719999999</v>
      </c>
      <c r="F14" s="3">
        <v>-8.2766495823183295E-2</v>
      </c>
      <c r="G14" s="4">
        <v>997.53925128000003</v>
      </c>
      <c r="H14" s="3">
        <v>8.1863537993853534E-3</v>
      </c>
      <c r="I14" s="56"/>
      <c r="J14" s="41" t="e">
        <f t="shared" si="0"/>
        <v>#DIV/0!</v>
      </c>
      <c r="K14" s="56"/>
      <c r="L14" s="41" t="e">
        <f t="shared" si="1"/>
        <v>#DIV/0!</v>
      </c>
      <c r="M14" s="40"/>
      <c r="N14" s="41" t="e">
        <f t="shared" si="2"/>
        <v>#DIV/0!</v>
      </c>
      <c r="O14" s="4"/>
      <c r="P14" s="3" t="e">
        <f t="shared" si="3"/>
        <v>#DIV/0!</v>
      </c>
      <c r="Q14" s="4"/>
      <c r="R14" s="3" t="e">
        <f t="shared" si="4"/>
        <v>#DIV/0!</v>
      </c>
      <c r="S14" s="4"/>
      <c r="T14" s="3" t="e">
        <f t="shared" si="5"/>
        <v>#DIV/0!</v>
      </c>
      <c r="U14" s="56"/>
      <c r="V14" s="41">
        <v>2.5850340136054421E-2</v>
      </c>
      <c r="W14" s="56"/>
      <c r="X14" s="41">
        <v>4.3000953091307317E-2</v>
      </c>
      <c r="Y14" s="40"/>
      <c r="Z14" s="41">
        <v>1.0910541956756871E-2</v>
      </c>
    </row>
    <row r="15" spans="1:32" x14ac:dyDescent="0.25">
      <c r="A15" s="10"/>
      <c r="B15" s="23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40"/>
      <c r="J15" s="41" t="e">
        <f t="shared" si="0"/>
        <v>#DIV/0!</v>
      </c>
      <c r="K15" s="40"/>
      <c r="L15" s="41" t="e">
        <f t="shared" si="1"/>
        <v>#DIV/0!</v>
      </c>
      <c r="M15" s="40"/>
      <c r="N15" s="41" t="e">
        <f t="shared" si="2"/>
        <v>#DIV/0!</v>
      </c>
      <c r="O15" s="4"/>
      <c r="P15" s="3" t="e">
        <f t="shared" si="3"/>
        <v>#DIV/0!</v>
      </c>
      <c r="Q15" s="4"/>
      <c r="R15" s="3" t="e">
        <f t="shared" si="4"/>
        <v>#DIV/0!</v>
      </c>
      <c r="S15" s="4"/>
      <c r="T15" s="3" t="e">
        <f t="shared" si="5"/>
        <v>#DIV/0!</v>
      </c>
      <c r="U15" s="40"/>
      <c r="V15" s="41">
        <v>0</v>
      </c>
      <c r="W15" s="40"/>
      <c r="X15" s="41">
        <v>0</v>
      </c>
      <c r="Y15" s="40"/>
      <c r="Z15" s="41">
        <v>0</v>
      </c>
    </row>
    <row r="16" spans="1:32" x14ac:dyDescent="0.25">
      <c r="A16" s="10"/>
      <c r="B16" s="23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40"/>
      <c r="J16" s="41" t="e">
        <f t="shared" si="0"/>
        <v>#DIV/0!</v>
      </c>
      <c r="K16" s="40"/>
      <c r="L16" s="41" t="e">
        <f t="shared" si="1"/>
        <v>#DIV/0!</v>
      </c>
      <c r="M16" s="40"/>
      <c r="N16" s="41" t="e">
        <f t="shared" si="2"/>
        <v>#DIV/0!</v>
      </c>
      <c r="O16" s="4"/>
      <c r="P16" s="3" t="e">
        <f t="shared" si="3"/>
        <v>#DIV/0!</v>
      </c>
      <c r="Q16" s="4"/>
      <c r="R16" s="3" t="e">
        <f t="shared" si="4"/>
        <v>#DIV/0!</v>
      </c>
      <c r="S16" s="4"/>
      <c r="T16" s="3" t="e">
        <f t="shared" si="5"/>
        <v>#DIV/0!</v>
      </c>
      <c r="U16" s="40"/>
      <c r="V16" s="41">
        <v>0</v>
      </c>
      <c r="W16" s="40"/>
      <c r="X16" s="41">
        <v>0</v>
      </c>
      <c r="Y16" s="40"/>
      <c r="Z16" s="41">
        <v>0</v>
      </c>
    </row>
    <row r="17" spans="1:33" x14ac:dyDescent="0.25">
      <c r="A17" s="10"/>
      <c r="B17" s="23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40"/>
      <c r="J17" s="41" t="e">
        <f t="shared" si="0"/>
        <v>#DIV/0!</v>
      </c>
      <c r="K17" s="40"/>
      <c r="L17" s="41" t="e">
        <f t="shared" si="1"/>
        <v>#DIV/0!</v>
      </c>
      <c r="M17" s="40"/>
      <c r="N17" s="41" t="e">
        <f t="shared" si="2"/>
        <v>#DIV/0!</v>
      </c>
      <c r="O17" s="4"/>
      <c r="P17" s="3" t="e">
        <f t="shared" si="3"/>
        <v>#DIV/0!</v>
      </c>
      <c r="Q17" s="4"/>
      <c r="R17" s="3" t="e">
        <f t="shared" si="4"/>
        <v>#DIV/0!</v>
      </c>
      <c r="S17" s="4"/>
      <c r="T17" s="3" t="e">
        <f t="shared" si="5"/>
        <v>#DIV/0!</v>
      </c>
      <c r="U17" s="40"/>
      <c r="V17" s="41">
        <v>0</v>
      </c>
      <c r="W17" s="40"/>
      <c r="X17" s="41">
        <v>0</v>
      </c>
      <c r="Y17" s="40"/>
      <c r="Z17" s="41">
        <v>0</v>
      </c>
    </row>
    <row r="18" spans="1:33" x14ac:dyDescent="0.25">
      <c r="A18" s="10"/>
      <c r="B18" s="23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40"/>
      <c r="J18" s="41" t="e">
        <f t="shared" si="0"/>
        <v>#DIV/0!</v>
      </c>
      <c r="K18" s="40"/>
      <c r="L18" s="41" t="e">
        <f t="shared" si="1"/>
        <v>#DIV/0!</v>
      </c>
      <c r="M18" s="40"/>
      <c r="N18" s="41" t="e">
        <f t="shared" si="2"/>
        <v>#DIV/0!</v>
      </c>
      <c r="O18" s="4"/>
      <c r="P18" s="3" t="e">
        <f t="shared" si="3"/>
        <v>#DIV/0!</v>
      </c>
      <c r="Q18" s="4"/>
      <c r="R18" s="3" t="e">
        <f t="shared" si="4"/>
        <v>#DIV/0!</v>
      </c>
      <c r="S18" s="4"/>
      <c r="T18" s="3" t="e">
        <f t="shared" si="5"/>
        <v>#DIV/0!</v>
      </c>
      <c r="U18" s="40"/>
      <c r="V18" s="41">
        <v>0</v>
      </c>
      <c r="W18" s="40"/>
      <c r="X18" s="41">
        <v>0</v>
      </c>
      <c r="Y18" s="40"/>
      <c r="Z18" s="41">
        <v>0</v>
      </c>
    </row>
    <row r="19" spans="1:33" x14ac:dyDescent="0.25">
      <c r="A19" s="10"/>
      <c r="B19" s="23" t="s">
        <v>5</v>
      </c>
      <c r="C19" s="32">
        <v>23.404189424179961</v>
      </c>
      <c r="D19" s="36">
        <v>7.1127679078806988E-2</v>
      </c>
      <c r="E19" s="32">
        <v>23.404189424179961</v>
      </c>
      <c r="F19" s="36">
        <v>3.1498067765382047E-2</v>
      </c>
      <c r="G19" s="32">
        <v>27182</v>
      </c>
      <c r="H19" s="36">
        <v>0.22307038914946212</v>
      </c>
      <c r="I19" s="42"/>
      <c r="J19" s="43" t="e">
        <f t="shared" si="0"/>
        <v>#DIV/0!</v>
      </c>
      <c r="K19" s="42"/>
      <c r="L19" s="43" t="e">
        <f t="shared" si="1"/>
        <v>#DIV/0!</v>
      </c>
      <c r="M19" s="42"/>
      <c r="N19" s="43" t="e">
        <f t="shared" si="2"/>
        <v>#DIV/0!</v>
      </c>
      <c r="O19" s="32"/>
      <c r="P19" s="36" t="e">
        <f t="shared" si="3"/>
        <v>#DIV/0!</v>
      </c>
      <c r="Q19" s="32"/>
      <c r="R19" s="36" t="e">
        <f t="shared" si="4"/>
        <v>#DIV/0!</v>
      </c>
      <c r="S19" s="32"/>
      <c r="T19" s="36" t="e">
        <f t="shared" si="5"/>
        <v>#DIV/0!</v>
      </c>
      <c r="U19" s="42"/>
      <c r="V19" s="43">
        <v>0.34693877551020408</v>
      </c>
      <c r="W19" s="42"/>
      <c r="X19" s="43">
        <v>0.57711805464649291</v>
      </c>
      <c r="Y19" s="42"/>
      <c r="Z19" s="43">
        <v>0.26110743576011508</v>
      </c>
    </row>
    <row r="20" spans="1:33" x14ac:dyDescent="0.25">
      <c r="A20" s="10"/>
      <c r="B20" s="24" t="s">
        <v>0</v>
      </c>
      <c r="C20" s="31">
        <v>329.04475061317459</v>
      </c>
      <c r="D20" s="35">
        <v>1</v>
      </c>
      <c r="E20" s="31">
        <v>743.03571884185033</v>
      </c>
      <c r="F20" s="35">
        <v>1</v>
      </c>
      <c r="G20" s="31">
        <v>121853.91393112</v>
      </c>
      <c r="H20" s="35">
        <v>1</v>
      </c>
      <c r="I20" s="44">
        <f>SUM(I8:I19)</f>
        <v>0</v>
      </c>
      <c r="J20" s="45" t="e">
        <f t="shared" si="0"/>
        <v>#DIV/0!</v>
      </c>
      <c r="K20" s="44">
        <f>SUM(K8:K19)</f>
        <v>0</v>
      </c>
      <c r="L20" s="45" t="e">
        <f t="shared" si="1"/>
        <v>#DIV/0!</v>
      </c>
      <c r="M20" s="44">
        <f>SUM(M8:M19)</f>
        <v>0</v>
      </c>
      <c r="N20" s="45" t="e">
        <f t="shared" si="2"/>
        <v>#DIV/0!</v>
      </c>
      <c r="O20" s="31">
        <f>SUM(O8:O19)</f>
        <v>0</v>
      </c>
      <c r="P20" s="35" t="e">
        <f t="shared" si="3"/>
        <v>#DIV/0!</v>
      </c>
      <c r="Q20" s="31">
        <f>SUM(Q8:Q19)</f>
        <v>0</v>
      </c>
      <c r="R20" s="35" t="e">
        <f t="shared" si="4"/>
        <v>#DIV/0!</v>
      </c>
      <c r="S20" s="31">
        <f>SUM(S8:S19)</f>
        <v>0</v>
      </c>
      <c r="T20" s="35" t="e">
        <f t="shared" si="5"/>
        <v>#DIV/0!</v>
      </c>
      <c r="U20" s="44">
        <v>1470</v>
      </c>
      <c r="V20" s="45">
        <v>1</v>
      </c>
      <c r="W20" s="44">
        <v>883.70134306817806</v>
      </c>
      <c r="X20" s="45">
        <v>1</v>
      </c>
      <c r="Y20" s="44">
        <v>95229</v>
      </c>
      <c r="Z20" s="45">
        <v>1</v>
      </c>
    </row>
    <row r="21" spans="1:33" x14ac:dyDescent="0.25">
      <c r="A21" s="26"/>
      <c r="B21" s="26"/>
      <c r="C21" s="33"/>
      <c r="D21" s="15"/>
      <c r="E21" s="33"/>
      <c r="F21" s="15"/>
      <c r="G21" s="33"/>
      <c r="H21" s="15"/>
      <c r="I21" s="46"/>
      <c r="J21" s="47"/>
      <c r="K21" s="46"/>
      <c r="L21" s="47"/>
      <c r="M21" s="46"/>
      <c r="N21" s="47"/>
      <c r="O21" s="33"/>
      <c r="P21" s="15"/>
      <c r="Q21" s="33"/>
      <c r="R21" s="15"/>
      <c r="S21" s="33"/>
      <c r="T21" s="15"/>
      <c r="U21" s="46"/>
      <c r="V21" s="47"/>
      <c r="W21" s="46"/>
      <c r="X21" s="47"/>
      <c r="Y21" s="46"/>
      <c r="Z21" s="47"/>
    </row>
    <row r="22" spans="1:33" x14ac:dyDescent="0.25">
      <c r="A22" s="26"/>
      <c r="B22" s="22" t="s">
        <v>4</v>
      </c>
      <c r="C22" s="30">
        <v>128.44985210418022</v>
      </c>
      <c r="D22" s="17">
        <v>0.39037198394690703</v>
      </c>
      <c r="E22" s="30">
        <v>128.44985210418031</v>
      </c>
      <c r="F22" s="17">
        <v>0.17287170568918492</v>
      </c>
      <c r="G22" s="30">
        <v>72885.946869999985</v>
      </c>
      <c r="H22" s="17">
        <v>0.59814202530416882</v>
      </c>
      <c r="I22" s="38"/>
      <c r="J22" s="48" t="e">
        <f>+I22/I$24</f>
        <v>#DIV/0!</v>
      </c>
      <c r="K22" s="38"/>
      <c r="L22" s="48" t="e">
        <f>+K22/K$24</f>
        <v>#DIV/0!</v>
      </c>
      <c r="M22" s="38"/>
      <c r="N22" s="48" t="e">
        <f>+M22/M$24</f>
        <v>#DIV/0!</v>
      </c>
      <c r="O22" s="30"/>
      <c r="P22" s="17" t="e">
        <f>+O22/O$24</f>
        <v>#DIV/0!</v>
      </c>
      <c r="Q22" s="30"/>
      <c r="R22" s="17" t="e">
        <f>+Q22/Q$24</f>
        <v>#DIV/0!</v>
      </c>
      <c r="S22" s="30"/>
      <c r="T22" s="17" t="e">
        <f>+S22/S$24</f>
        <v>#DIV/0!</v>
      </c>
      <c r="U22" s="38"/>
      <c r="V22" s="48">
        <v>0.66054421768707483</v>
      </c>
      <c r="W22" s="38"/>
      <c r="X22" s="48">
        <v>1.0983258331161252</v>
      </c>
      <c r="Y22" s="38"/>
      <c r="Z22" s="48">
        <v>0.52220785262000025</v>
      </c>
    </row>
    <row r="23" spans="1:33" x14ac:dyDescent="0.25">
      <c r="A23" s="26"/>
      <c r="B23" s="23" t="s">
        <v>3</v>
      </c>
      <c r="C23" s="32">
        <v>200.59489850899436</v>
      </c>
      <c r="D23" s="2">
        <v>0.60962801605309291</v>
      </c>
      <c r="E23" s="32">
        <v>614.58586673767002</v>
      </c>
      <c r="F23" s="2">
        <v>0.82712829431081503</v>
      </c>
      <c r="G23" s="32">
        <v>48967.967061120005</v>
      </c>
      <c r="H23" s="2">
        <v>0.40185797469583118</v>
      </c>
      <c r="I23" s="42"/>
      <c r="J23" s="49" t="e">
        <f>+I23/I$24</f>
        <v>#DIV/0!</v>
      </c>
      <c r="K23" s="42"/>
      <c r="L23" s="49" t="e">
        <f>+K23/K$24</f>
        <v>#DIV/0!</v>
      </c>
      <c r="M23" s="42"/>
      <c r="N23" s="49" t="e">
        <f>+M23/M$24</f>
        <v>#DIV/0!</v>
      </c>
      <c r="O23" s="32"/>
      <c r="P23" s="2" t="e">
        <f>+O23/O$24</f>
        <v>#DIV/0!</v>
      </c>
      <c r="Q23" s="32"/>
      <c r="R23" s="2" t="e">
        <f>+Q23/Q$24</f>
        <v>#DIV/0!</v>
      </c>
      <c r="S23" s="32"/>
      <c r="T23" s="2" t="e">
        <f>+S23/S$24</f>
        <v>#DIV/0!</v>
      </c>
      <c r="U23" s="42"/>
      <c r="V23" s="49">
        <v>0.33945578231292517</v>
      </c>
      <c r="W23" s="42"/>
      <c r="X23" s="49">
        <v>-9.8325833116125236E-2</v>
      </c>
      <c r="Y23" s="42"/>
      <c r="Z23" s="49">
        <v>0.47779214737999975</v>
      </c>
      <c r="AC23" s="59"/>
      <c r="AG23" s="58"/>
    </row>
    <row r="24" spans="1:33" x14ac:dyDescent="0.25">
      <c r="A24" s="26"/>
      <c r="B24" s="24" t="s">
        <v>0</v>
      </c>
      <c r="C24" s="31">
        <v>329.04475061317459</v>
      </c>
      <c r="D24" s="35">
        <v>1</v>
      </c>
      <c r="E24" s="31">
        <v>743.03571884185033</v>
      </c>
      <c r="F24" s="35">
        <v>1</v>
      </c>
      <c r="G24" s="31">
        <v>121853.91393111998</v>
      </c>
      <c r="H24" s="35">
        <v>1</v>
      </c>
      <c r="I24" s="44">
        <f>SUM(I22:I23)</f>
        <v>0</v>
      </c>
      <c r="J24" s="50" t="e">
        <f>+I24/I$24</f>
        <v>#DIV/0!</v>
      </c>
      <c r="K24" s="44">
        <f>SUM(K22:K23)</f>
        <v>0</v>
      </c>
      <c r="L24" s="50" t="e">
        <f>+K24/K$24</f>
        <v>#DIV/0!</v>
      </c>
      <c r="M24" s="44">
        <f>SUM(M22:M23)</f>
        <v>0</v>
      </c>
      <c r="N24" s="50" t="e">
        <f>+M24/M$24</f>
        <v>#DIV/0!</v>
      </c>
      <c r="O24" s="31">
        <f>SUM(O22:O23)</f>
        <v>0</v>
      </c>
      <c r="P24" s="34" t="e">
        <f>+O24/O$24</f>
        <v>#DIV/0!</v>
      </c>
      <c r="Q24" s="31">
        <f>SUM(Q22:Q23)</f>
        <v>0</v>
      </c>
      <c r="R24" s="34" t="e">
        <f>+Q24/Q$24</f>
        <v>#DIV/0!</v>
      </c>
      <c r="S24" s="31">
        <f>SUM(S22:S23)</f>
        <v>0</v>
      </c>
      <c r="T24" s="34" t="e">
        <f>+S24/S$24</f>
        <v>#DIV/0!</v>
      </c>
      <c r="U24" s="44">
        <v>1470</v>
      </c>
      <c r="V24" s="50">
        <v>1</v>
      </c>
      <c r="W24" s="44">
        <v>883.70134306817806</v>
      </c>
      <c r="X24" s="50">
        <v>1</v>
      </c>
      <c r="Y24" s="44">
        <v>95229</v>
      </c>
      <c r="Z24" s="50">
        <v>1</v>
      </c>
    </row>
    <row r="25" spans="1:33" x14ac:dyDescent="0.25">
      <c r="A25" s="26"/>
      <c r="B25" s="20"/>
      <c r="C25" s="37"/>
      <c r="D25" s="21"/>
      <c r="E25" s="37"/>
      <c r="F25" s="21"/>
      <c r="G25" s="37"/>
      <c r="H25" s="21"/>
      <c r="I25" s="51"/>
      <c r="J25" s="52"/>
      <c r="K25" s="51"/>
      <c r="L25" s="52"/>
      <c r="M25" s="51"/>
      <c r="N25" s="52"/>
      <c r="O25" s="37"/>
      <c r="P25" s="21"/>
      <c r="Q25" s="37"/>
      <c r="R25" s="21"/>
      <c r="S25" s="37"/>
      <c r="T25" s="21"/>
      <c r="U25" s="51"/>
      <c r="V25" s="52"/>
      <c r="W25" s="51"/>
      <c r="X25" s="52"/>
      <c r="Y25" s="51"/>
      <c r="Z25" s="52"/>
    </row>
    <row r="26" spans="1:33" x14ac:dyDescent="0.25">
      <c r="A26" s="26"/>
      <c r="B26" s="22" t="s">
        <v>2</v>
      </c>
      <c r="C26" s="30">
        <v>305.64056118899464</v>
      </c>
      <c r="D26" s="17">
        <v>0.9288723209211931</v>
      </c>
      <c r="E26" s="30">
        <v>719.63152941767032</v>
      </c>
      <c r="F26" s="17">
        <v>0.96850193223461789</v>
      </c>
      <c r="G26" s="30">
        <v>94671.913931119998</v>
      </c>
      <c r="H26" s="17">
        <v>0.77692961085053791</v>
      </c>
      <c r="I26" s="38">
        <f>I24-I27</f>
        <v>0</v>
      </c>
      <c r="J26" s="48" t="e">
        <f>+I26/I$28</f>
        <v>#DIV/0!</v>
      </c>
      <c r="K26" s="38">
        <f>K20-K27</f>
        <v>0</v>
      </c>
      <c r="L26" s="48" t="e">
        <f>+K26/K$28</f>
        <v>#DIV/0!</v>
      </c>
      <c r="M26" s="38">
        <f>M20-M27</f>
        <v>0</v>
      </c>
      <c r="N26" s="48" t="e">
        <f>+M26/M$28</f>
        <v>#DIV/0!</v>
      </c>
      <c r="O26" s="30">
        <f>O24-O27</f>
        <v>0</v>
      </c>
      <c r="P26" s="17" t="e">
        <f>+O26/O$28</f>
        <v>#DIV/0!</v>
      </c>
      <c r="Q26" s="30">
        <f>Q20-Q27</f>
        <v>0</v>
      </c>
      <c r="R26" s="17" t="e">
        <f>+Q26/Q$28</f>
        <v>#DIV/0!</v>
      </c>
      <c r="S26" s="30">
        <f>S20-S27</f>
        <v>0</v>
      </c>
      <c r="T26" s="17" t="e">
        <f>+S26/S$28</f>
        <v>#DIV/0!</v>
      </c>
      <c r="U26" s="38"/>
      <c r="V26" s="48">
        <v>0.65306122448979587</v>
      </c>
      <c r="W26" s="38"/>
      <c r="X26" s="48">
        <v>0.42288194535350704</v>
      </c>
      <c r="Y26" s="38"/>
      <c r="Z26" s="48">
        <v>0.73889256423988492</v>
      </c>
    </row>
    <row r="27" spans="1:33" x14ac:dyDescent="0.25">
      <c r="A27" s="26"/>
      <c r="B27" s="23" t="s">
        <v>1</v>
      </c>
      <c r="C27" s="32">
        <v>23.404189424179961</v>
      </c>
      <c r="D27" s="2">
        <v>7.1127679078806988E-2</v>
      </c>
      <c r="E27" s="32">
        <v>23.404189424179961</v>
      </c>
      <c r="F27" s="2">
        <v>3.1498067765382047E-2</v>
      </c>
      <c r="G27" s="32">
        <v>27182</v>
      </c>
      <c r="H27" s="2">
        <v>0.22307038914946212</v>
      </c>
      <c r="I27" s="42">
        <f>I19</f>
        <v>0</v>
      </c>
      <c r="J27" s="49" t="e">
        <f>+I27/I$28</f>
        <v>#DIV/0!</v>
      </c>
      <c r="K27" s="42">
        <f>K19</f>
        <v>0</v>
      </c>
      <c r="L27" s="49" t="e">
        <f>+K27/K$28</f>
        <v>#DIV/0!</v>
      </c>
      <c r="M27" s="42">
        <f>+M19</f>
        <v>0</v>
      </c>
      <c r="N27" s="49" t="e">
        <f>+M27/M$28</f>
        <v>#DIV/0!</v>
      </c>
      <c r="O27" s="32">
        <f>O19</f>
        <v>0</v>
      </c>
      <c r="P27" s="2" t="e">
        <f>+O27/O$28</f>
        <v>#DIV/0!</v>
      </c>
      <c r="Q27" s="32">
        <f>Q19</f>
        <v>0</v>
      </c>
      <c r="R27" s="2" t="e">
        <f>+Q27/Q$28</f>
        <v>#DIV/0!</v>
      </c>
      <c r="S27" s="32">
        <f>+S19</f>
        <v>0</v>
      </c>
      <c r="T27" s="2" t="e">
        <f>+S27/S$28</f>
        <v>#DIV/0!</v>
      </c>
      <c r="U27" s="42"/>
      <c r="V27" s="49">
        <v>0.34693877551020408</v>
      </c>
      <c r="W27" s="42"/>
      <c r="X27" s="49">
        <v>0.57711805464649291</v>
      </c>
      <c r="Y27" s="42"/>
      <c r="Z27" s="49">
        <v>0.26110743576011508</v>
      </c>
    </row>
    <row r="28" spans="1:33" x14ac:dyDescent="0.25">
      <c r="A28" s="26"/>
      <c r="B28" s="24" t="s">
        <v>0</v>
      </c>
      <c r="C28" s="31">
        <v>329.04475061317459</v>
      </c>
      <c r="D28" s="35">
        <v>1</v>
      </c>
      <c r="E28" s="31">
        <v>743.03571884185033</v>
      </c>
      <c r="F28" s="35">
        <v>1</v>
      </c>
      <c r="G28" s="31">
        <v>121853.91393112</v>
      </c>
      <c r="H28" s="35">
        <v>1</v>
      </c>
      <c r="I28" s="44">
        <f>SUM(I26:I27)</f>
        <v>0</v>
      </c>
      <c r="J28" s="50" t="e">
        <f>+I28/I$28</f>
        <v>#DIV/0!</v>
      </c>
      <c r="K28" s="44">
        <f>SUM(K26:K27)</f>
        <v>0</v>
      </c>
      <c r="L28" s="50" t="e">
        <f>+K28/K$28</f>
        <v>#DIV/0!</v>
      </c>
      <c r="M28" s="44">
        <f>SUM(M26:M27)</f>
        <v>0</v>
      </c>
      <c r="N28" s="50" t="e">
        <f>+M28/M$28</f>
        <v>#DIV/0!</v>
      </c>
      <c r="O28" s="31">
        <f>SUM(O26:O27)</f>
        <v>0</v>
      </c>
      <c r="P28" s="34" t="e">
        <f>+O28/O$28</f>
        <v>#DIV/0!</v>
      </c>
      <c r="Q28" s="31">
        <f>SUM(Q26:Q27)</f>
        <v>0</v>
      </c>
      <c r="R28" s="34" t="e">
        <f>+Q28/Q$28</f>
        <v>#DIV/0!</v>
      </c>
      <c r="S28" s="31">
        <f>SUM(S26:S27)</f>
        <v>0</v>
      </c>
      <c r="T28" s="34" t="e">
        <f>+S28/S$28</f>
        <v>#DIV/0!</v>
      </c>
      <c r="U28" s="44">
        <v>1470</v>
      </c>
      <c r="V28" s="50">
        <v>1</v>
      </c>
      <c r="W28" s="44">
        <v>883.70134306817806</v>
      </c>
      <c r="X28" s="50">
        <v>1</v>
      </c>
      <c r="Y28" s="44">
        <v>95229</v>
      </c>
      <c r="Z28" s="50">
        <v>1</v>
      </c>
    </row>
    <row r="30" spans="1:33" x14ac:dyDescent="0.25">
      <c r="B30" s="25" t="s">
        <v>33</v>
      </c>
      <c r="C30" s="71" t="s">
        <v>25</v>
      </c>
      <c r="D30" s="72"/>
      <c r="E30" s="72"/>
      <c r="F30" s="72"/>
      <c r="G30" s="72"/>
      <c r="H30" s="73"/>
      <c r="I30" s="74" t="s">
        <v>24</v>
      </c>
      <c r="J30" s="72"/>
      <c r="K30" s="72"/>
      <c r="L30" s="72"/>
      <c r="M30" s="72"/>
      <c r="N30" s="73"/>
      <c r="O30" s="74" t="s">
        <v>23</v>
      </c>
      <c r="P30" s="72"/>
      <c r="Q30" s="72"/>
      <c r="R30" s="72"/>
      <c r="S30" s="72"/>
      <c r="T30" s="73"/>
      <c r="U30" s="74" t="s">
        <v>22</v>
      </c>
      <c r="V30" s="72"/>
      <c r="W30" s="72"/>
      <c r="X30" s="72"/>
      <c r="Y30" s="72"/>
      <c r="Z30" s="73"/>
    </row>
    <row r="31" spans="1:33" ht="24.75" customHeight="1" x14ac:dyDescent="0.25">
      <c r="B31" s="69">
        <v>2024</v>
      </c>
      <c r="C31" s="75" t="s">
        <v>21</v>
      </c>
      <c r="D31" s="76"/>
      <c r="E31" s="77" t="s">
        <v>20</v>
      </c>
      <c r="F31" s="77"/>
      <c r="G31" s="77" t="s">
        <v>19</v>
      </c>
      <c r="H31" s="78"/>
      <c r="I31" s="79" t="s">
        <v>21</v>
      </c>
      <c r="J31" s="77"/>
      <c r="K31" s="77" t="s">
        <v>20</v>
      </c>
      <c r="L31" s="77"/>
      <c r="M31" s="77" t="s">
        <v>19</v>
      </c>
      <c r="N31" s="78"/>
      <c r="O31" s="79" t="s">
        <v>21</v>
      </c>
      <c r="P31" s="77"/>
      <c r="Q31" s="77" t="s">
        <v>20</v>
      </c>
      <c r="R31" s="77"/>
      <c r="S31" s="77" t="s">
        <v>19</v>
      </c>
      <c r="T31" s="78"/>
      <c r="U31" s="79" t="s">
        <v>21</v>
      </c>
      <c r="V31" s="77"/>
      <c r="W31" s="77" t="s">
        <v>20</v>
      </c>
      <c r="X31" s="77"/>
      <c r="Y31" s="77" t="s">
        <v>19</v>
      </c>
      <c r="Z31" s="78"/>
    </row>
    <row r="32" spans="1:33" x14ac:dyDescent="0.25">
      <c r="B32" s="70"/>
      <c r="C32" s="27" t="s">
        <v>18</v>
      </c>
      <c r="D32" s="28" t="s">
        <v>17</v>
      </c>
      <c r="E32" s="28" t="s">
        <v>18</v>
      </c>
      <c r="F32" s="28" t="s">
        <v>17</v>
      </c>
      <c r="G32" s="28" t="s">
        <v>18</v>
      </c>
      <c r="H32" s="29" t="s">
        <v>17</v>
      </c>
      <c r="I32" s="27" t="s">
        <v>18</v>
      </c>
      <c r="J32" s="28" t="s">
        <v>17</v>
      </c>
      <c r="K32" s="28" t="s">
        <v>18</v>
      </c>
      <c r="L32" s="28" t="s">
        <v>17</v>
      </c>
      <c r="M32" s="28" t="s">
        <v>18</v>
      </c>
      <c r="N32" s="29" t="s">
        <v>17</v>
      </c>
      <c r="O32" s="27" t="s">
        <v>18</v>
      </c>
      <c r="P32" s="28" t="s">
        <v>17</v>
      </c>
      <c r="Q32" s="28" t="s">
        <v>18</v>
      </c>
      <c r="R32" s="28" t="s">
        <v>17</v>
      </c>
      <c r="S32" s="28" t="s">
        <v>18</v>
      </c>
      <c r="T32" s="29" t="s">
        <v>17</v>
      </c>
      <c r="U32" s="27" t="s">
        <v>18</v>
      </c>
      <c r="V32" s="28" t="s">
        <v>17</v>
      </c>
      <c r="W32" s="28" t="s">
        <v>18</v>
      </c>
      <c r="X32" s="28" t="s">
        <v>17</v>
      </c>
      <c r="Y32" s="28" t="s">
        <v>18</v>
      </c>
      <c r="Z32" s="29" t="s">
        <v>17</v>
      </c>
    </row>
    <row r="33" spans="2:28" x14ac:dyDescent="0.25">
      <c r="B33" s="9" t="s">
        <v>16</v>
      </c>
      <c r="C33" s="30">
        <v>201.34197617000032</v>
      </c>
      <c r="D33" s="7">
        <v>0.61189845999609394</v>
      </c>
      <c r="E33" s="30">
        <v>201.34197617000032</v>
      </c>
      <c r="F33" s="7">
        <v>0.27097213641872642</v>
      </c>
      <c r="G33" s="30">
        <v>55913</v>
      </c>
      <c r="H33" s="7">
        <v>0.45885272123147208</v>
      </c>
      <c r="I33" s="38">
        <f t="shared" ref="I33:I43" si="6">C8+I8</f>
        <v>201.34197617000032</v>
      </c>
      <c r="J33" s="39">
        <f>+I33/I$45</f>
        <v>0.61189845999609394</v>
      </c>
      <c r="K33" s="38">
        <f t="shared" ref="K33:K43" si="7">E8+K8</f>
        <v>201.34197617000032</v>
      </c>
      <c r="L33" s="39">
        <f>+K33/K$45</f>
        <v>0.27097213641872642</v>
      </c>
      <c r="M33" s="38">
        <f t="shared" ref="M33:M43" si="8">M8</f>
        <v>0</v>
      </c>
      <c r="N33" s="39" t="e">
        <f>+M33/M$45</f>
        <v>#DIV/0!</v>
      </c>
      <c r="O33" s="38">
        <f t="shared" ref="O33:O43" si="9">I8+O8+C8</f>
        <v>201.34197617000032</v>
      </c>
      <c r="P33" s="39">
        <f>+O33/O$45</f>
        <v>0.61189845999609394</v>
      </c>
      <c r="Q33" s="38">
        <f t="shared" ref="Q33:Q43" si="10">K8+Q8+E8</f>
        <v>201.34197617000032</v>
      </c>
      <c r="R33" s="39">
        <f>+Q33/Q$45</f>
        <v>0.27097213641872642</v>
      </c>
      <c r="S33" s="38">
        <f t="shared" ref="S33:S43" si="11">S8</f>
        <v>0</v>
      </c>
      <c r="T33" s="39" t="e">
        <f>+S33/S$45</f>
        <v>#DIV/0!</v>
      </c>
      <c r="U33" s="38">
        <v>1937</v>
      </c>
      <c r="V33" s="39">
        <v>0.47957415201782622</v>
      </c>
      <c r="W33" s="38">
        <v>1937</v>
      </c>
      <c r="X33" s="39">
        <v>0.46078826567264114</v>
      </c>
      <c r="Y33" s="38">
        <v>34781</v>
      </c>
      <c r="Z33" s="39">
        <v>0.36523537997878797</v>
      </c>
      <c r="AB33" s="55"/>
    </row>
    <row r="34" spans="2:28" x14ac:dyDescent="0.25">
      <c r="B34" s="5" t="s">
        <v>15</v>
      </c>
      <c r="C34" s="4">
        <v>23.265605621631401</v>
      </c>
      <c r="D34" s="3">
        <v>7.0706509003033685E-2</v>
      </c>
      <c r="E34" s="4">
        <v>113.28710149030712</v>
      </c>
      <c r="F34" s="3">
        <v>0.15246521616334227</v>
      </c>
      <c r="G34" s="4">
        <v>11466.383081439999</v>
      </c>
      <c r="H34" s="3">
        <v>9.4099423740476376E-2</v>
      </c>
      <c r="I34" s="40">
        <f t="shared" si="6"/>
        <v>23.265605621631401</v>
      </c>
      <c r="J34" s="41">
        <f t="shared" ref="J34:J44" si="12">+I34/I$45</f>
        <v>7.0706509003033685E-2</v>
      </c>
      <c r="K34" s="40">
        <f t="shared" si="7"/>
        <v>113.28710149030712</v>
      </c>
      <c r="L34" s="41">
        <f t="shared" ref="L34:L44" si="13">+K34/K$45</f>
        <v>0.15246521616334227</v>
      </c>
      <c r="M34" s="40">
        <f t="shared" si="8"/>
        <v>0</v>
      </c>
      <c r="N34" s="41" t="e">
        <f t="shared" ref="N34:N44" si="14">+M34/M$45</f>
        <v>#DIV/0!</v>
      </c>
      <c r="O34" s="40">
        <f t="shared" si="9"/>
        <v>23.265605621631401</v>
      </c>
      <c r="P34" s="41">
        <f t="shared" ref="P34:P44" si="15">+O34/O$45</f>
        <v>7.0706509003033685E-2</v>
      </c>
      <c r="Q34" s="54">
        <f t="shared" si="10"/>
        <v>113.28710149030712</v>
      </c>
      <c r="R34" s="41">
        <f t="shared" ref="R34:R44" si="16">+Q34/Q$45</f>
        <v>0.15246521616334227</v>
      </c>
      <c r="S34" s="40">
        <f t="shared" si="11"/>
        <v>0</v>
      </c>
      <c r="T34" s="41" t="e">
        <f t="shared" ref="T34:T44" si="17">+S34/S$45</f>
        <v>#DIV/0!</v>
      </c>
      <c r="U34" s="40">
        <v>553.49802437107439</v>
      </c>
      <c r="V34" s="41">
        <v>0.13703838186954057</v>
      </c>
      <c r="W34" s="40">
        <v>660.93909061745046</v>
      </c>
      <c r="X34" s="41">
        <v>0.15722920871495488</v>
      </c>
      <c r="Y34" s="40">
        <v>8593.4384923999987</v>
      </c>
      <c r="Z34" s="41">
        <v>9.023972206365706E-2</v>
      </c>
      <c r="AB34" s="55"/>
    </row>
    <row r="35" spans="2:28" x14ac:dyDescent="0.25">
      <c r="B35" s="5" t="s">
        <v>14</v>
      </c>
      <c r="C35" s="4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40">
        <f t="shared" si="6"/>
        <v>0</v>
      </c>
      <c r="J35" s="41">
        <f t="shared" si="12"/>
        <v>0</v>
      </c>
      <c r="K35" s="40">
        <f t="shared" si="7"/>
        <v>0</v>
      </c>
      <c r="L35" s="41">
        <f t="shared" si="13"/>
        <v>0</v>
      </c>
      <c r="M35" s="40">
        <f t="shared" si="8"/>
        <v>0</v>
      </c>
      <c r="N35" s="41" t="e">
        <f t="shared" si="14"/>
        <v>#DIV/0!</v>
      </c>
      <c r="O35" s="53">
        <f t="shared" si="9"/>
        <v>0</v>
      </c>
      <c r="P35" s="41">
        <f t="shared" si="15"/>
        <v>0</v>
      </c>
      <c r="Q35" s="40">
        <f t="shared" si="10"/>
        <v>0</v>
      </c>
      <c r="R35" s="41">
        <f t="shared" si="16"/>
        <v>0</v>
      </c>
      <c r="S35" s="40">
        <f t="shared" si="11"/>
        <v>0</v>
      </c>
      <c r="T35" s="41" t="e">
        <f t="shared" si="17"/>
        <v>#DIV/0!</v>
      </c>
      <c r="U35" s="40">
        <v>0</v>
      </c>
      <c r="V35" s="41">
        <v>0</v>
      </c>
      <c r="W35" s="40">
        <v>0</v>
      </c>
      <c r="X35" s="41">
        <v>0</v>
      </c>
      <c r="Y35" s="40">
        <v>0</v>
      </c>
      <c r="Z35" s="41">
        <v>0</v>
      </c>
    </row>
    <row r="36" spans="2:28" x14ac:dyDescent="0.25">
      <c r="B36" s="5" t="s">
        <v>13</v>
      </c>
      <c r="C36" s="4">
        <v>142.53144211736293</v>
      </c>
      <c r="D36" s="3">
        <v>0.43316734836752668</v>
      </c>
      <c r="E36" s="4">
        <v>466.50091447736293</v>
      </c>
      <c r="F36" s="3">
        <v>0.62783107547573258</v>
      </c>
      <c r="G36" s="4">
        <v>26294.9915984</v>
      </c>
      <c r="H36" s="3">
        <v>0.21579111207920407</v>
      </c>
      <c r="I36" s="40">
        <f t="shared" si="6"/>
        <v>142.53144211736293</v>
      </c>
      <c r="J36" s="41">
        <f t="shared" si="12"/>
        <v>0.43316734836752668</v>
      </c>
      <c r="K36" s="40">
        <f t="shared" si="7"/>
        <v>466.50091447736293</v>
      </c>
      <c r="L36" s="41">
        <f t="shared" si="13"/>
        <v>0.62783107547573258</v>
      </c>
      <c r="M36" s="40">
        <f t="shared" si="8"/>
        <v>0</v>
      </c>
      <c r="N36" s="41" t="e">
        <f t="shared" si="14"/>
        <v>#DIV/0!</v>
      </c>
      <c r="O36" s="54">
        <f t="shared" si="9"/>
        <v>142.53144211736293</v>
      </c>
      <c r="P36" s="41">
        <f t="shared" si="15"/>
        <v>0.43316734836752668</v>
      </c>
      <c r="Q36" s="54">
        <f t="shared" si="10"/>
        <v>466.50091447736293</v>
      </c>
      <c r="R36" s="41">
        <f t="shared" si="16"/>
        <v>0.62783107547573258</v>
      </c>
      <c r="S36" s="40">
        <f t="shared" si="11"/>
        <v>0</v>
      </c>
      <c r="T36" s="41" t="e">
        <f t="shared" si="17"/>
        <v>#DIV/0!</v>
      </c>
      <c r="U36" s="40">
        <v>1168.5019756289255</v>
      </c>
      <c r="V36" s="41">
        <v>0.28930477237655994</v>
      </c>
      <c r="W36" s="40">
        <v>1225.7269840219319</v>
      </c>
      <c r="X36" s="41">
        <v>0.29158524065855607</v>
      </c>
      <c r="Y36" s="40">
        <v>25950.561507600003</v>
      </c>
      <c r="Z36" s="41">
        <v>0.27250692024068301</v>
      </c>
      <c r="AB36" s="55"/>
    </row>
    <row r="37" spans="2:28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40">
        <f t="shared" si="6"/>
        <v>0</v>
      </c>
      <c r="J37" s="41">
        <f t="shared" si="12"/>
        <v>0</v>
      </c>
      <c r="K37" s="40">
        <f t="shared" si="7"/>
        <v>0</v>
      </c>
      <c r="L37" s="41">
        <f t="shared" si="13"/>
        <v>0</v>
      </c>
      <c r="M37" s="40">
        <f t="shared" si="8"/>
        <v>0</v>
      </c>
      <c r="N37" s="41" t="e">
        <f t="shared" si="14"/>
        <v>#DIV/0!</v>
      </c>
      <c r="O37" s="40">
        <f t="shared" si="9"/>
        <v>0</v>
      </c>
      <c r="P37" s="41">
        <f t="shared" si="15"/>
        <v>0</v>
      </c>
      <c r="Q37" s="40">
        <f t="shared" si="10"/>
        <v>0</v>
      </c>
      <c r="R37" s="41">
        <f t="shared" si="16"/>
        <v>0</v>
      </c>
      <c r="S37" s="40">
        <f t="shared" si="11"/>
        <v>0</v>
      </c>
      <c r="T37" s="41" t="e">
        <f t="shared" si="17"/>
        <v>#DIV/0!</v>
      </c>
      <c r="U37" s="40">
        <v>0</v>
      </c>
      <c r="V37" s="41">
        <v>0</v>
      </c>
      <c r="W37" s="40">
        <v>0</v>
      </c>
      <c r="X37" s="41">
        <v>0</v>
      </c>
      <c r="Y37" s="40">
        <v>0</v>
      </c>
      <c r="Z37" s="41">
        <v>0</v>
      </c>
    </row>
    <row r="38" spans="2:28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40">
        <f t="shared" si="6"/>
        <v>0</v>
      </c>
      <c r="J38" s="41">
        <f t="shared" si="12"/>
        <v>0</v>
      </c>
      <c r="K38" s="40">
        <f t="shared" si="7"/>
        <v>0</v>
      </c>
      <c r="L38" s="41">
        <f t="shared" si="13"/>
        <v>0</v>
      </c>
      <c r="M38" s="40">
        <f t="shared" si="8"/>
        <v>0</v>
      </c>
      <c r="N38" s="41" t="e">
        <f t="shared" si="14"/>
        <v>#DIV/0!</v>
      </c>
      <c r="O38" s="40">
        <f t="shared" si="9"/>
        <v>0</v>
      </c>
      <c r="P38" s="41">
        <f t="shared" si="15"/>
        <v>0</v>
      </c>
      <c r="Q38" s="40">
        <f t="shared" si="10"/>
        <v>0</v>
      </c>
      <c r="R38" s="41">
        <f t="shared" si="16"/>
        <v>0</v>
      </c>
      <c r="S38" s="40">
        <f t="shared" si="11"/>
        <v>0</v>
      </c>
      <c r="T38" s="41" t="e">
        <f t="shared" si="17"/>
        <v>#DIV/0!</v>
      </c>
      <c r="U38" s="40">
        <v>0</v>
      </c>
      <c r="V38" s="41">
        <v>0</v>
      </c>
      <c r="W38" s="40">
        <v>0</v>
      </c>
      <c r="X38" s="41">
        <v>0</v>
      </c>
      <c r="Y38" s="40">
        <v>0</v>
      </c>
      <c r="Z38" s="41">
        <v>0</v>
      </c>
    </row>
    <row r="39" spans="2:28" x14ac:dyDescent="0.25">
      <c r="B39" s="5" t="s">
        <v>10</v>
      </c>
      <c r="C39" s="4">
        <v>-61.498462719999999</v>
      </c>
      <c r="D39" s="3">
        <v>-0.18689999644546121</v>
      </c>
      <c r="E39" s="4">
        <v>-61.498462719999999</v>
      </c>
      <c r="F39" s="3">
        <v>-8.2766495823183295E-2</v>
      </c>
      <c r="G39" s="4">
        <v>997.53925128000003</v>
      </c>
      <c r="H39" s="3">
        <v>8.1863537993853534E-3</v>
      </c>
      <c r="I39" s="40">
        <f t="shared" si="6"/>
        <v>-61.498462719999999</v>
      </c>
      <c r="J39" s="41">
        <f t="shared" si="12"/>
        <v>-0.18689999644546121</v>
      </c>
      <c r="K39" s="40">
        <f t="shared" si="7"/>
        <v>-61.498462719999999</v>
      </c>
      <c r="L39" s="41">
        <f t="shared" si="13"/>
        <v>-8.2766495823183295E-2</v>
      </c>
      <c r="M39" s="40">
        <f t="shared" si="8"/>
        <v>0</v>
      </c>
      <c r="N39" s="41" t="e">
        <f t="shared" si="14"/>
        <v>#DIV/0!</v>
      </c>
      <c r="O39" s="40">
        <f t="shared" si="9"/>
        <v>-61.498462719999999</v>
      </c>
      <c r="P39" s="41">
        <f t="shared" si="15"/>
        <v>-0.18689999644546121</v>
      </c>
      <c r="Q39" s="40">
        <f t="shared" si="10"/>
        <v>-61.498462719999999</v>
      </c>
      <c r="R39" s="41">
        <f t="shared" si="16"/>
        <v>-8.2766495823183295E-2</v>
      </c>
      <c r="S39" s="40">
        <f t="shared" si="11"/>
        <v>0</v>
      </c>
      <c r="T39" s="41" t="e">
        <f t="shared" si="17"/>
        <v>#DIV/0!</v>
      </c>
      <c r="U39" s="40">
        <v>217</v>
      </c>
      <c r="V39" s="41">
        <v>5.3726169844020795E-2</v>
      </c>
      <c r="W39" s="40">
        <v>217</v>
      </c>
      <c r="X39" s="41">
        <v>5.1621607460486899E-2</v>
      </c>
      <c r="Y39" s="40">
        <v>1039</v>
      </c>
      <c r="Z39" s="41">
        <v>1.0910541956756871E-2</v>
      </c>
    </row>
    <row r="40" spans="2:28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40">
        <f t="shared" si="6"/>
        <v>0</v>
      </c>
      <c r="J40" s="41">
        <f t="shared" si="12"/>
        <v>0</v>
      </c>
      <c r="K40" s="40">
        <f t="shared" si="7"/>
        <v>0</v>
      </c>
      <c r="L40" s="41">
        <f t="shared" si="13"/>
        <v>0</v>
      </c>
      <c r="M40" s="40">
        <f t="shared" si="8"/>
        <v>0</v>
      </c>
      <c r="N40" s="41" t="e">
        <f t="shared" si="14"/>
        <v>#DIV/0!</v>
      </c>
      <c r="O40" s="40">
        <f t="shared" si="9"/>
        <v>0</v>
      </c>
      <c r="P40" s="41">
        <f t="shared" si="15"/>
        <v>0</v>
      </c>
      <c r="Q40" s="40">
        <f t="shared" si="10"/>
        <v>0</v>
      </c>
      <c r="R40" s="41">
        <f t="shared" si="16"/>
        <v>0</v>
      </c>
      <c r="S40" s="40">
        <f t="shared" si="11"/>
        <v>0</v>
      </c>
      <c r="T40" s="41" t="e">
        <f t="shared" si="17"/>
        <v>#DIV/0!</v>
      </c>
      <c r="U40" s="40">
        <v>0</v>
      </c>
      <c r="V40" s="41">
        <v>0</v>
      </c>
      <c r="W40" s="40">
        <v>0</v>
      </c>
      <c r="X40" s="41">
        <v>0</v>
      </c>
      <c r="Y40" s="40">
        <v>0</v>
      </c>
      <c r="Z40" s="41">
        <v>0</v>
      </c>
    </row>
    <row r="41" spans="2:28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40">
        <f t="shared" si="6"/>
        <v>0</v>
      </c>
      <c r="J41" s="41">
        <f t="shared" si="12"/>
        <v>0</v>
      </c>
      <c r="K41" s="40">
        <f t="shared" si="7"/>
        <v>0</v>
      </c>
      <c r="L41" s="41">
        <f t="shared" si="13"/>
        <v>0</v>
      </c>
      <c r="M41" s="40">
        <f t="shared" si="8"/>
        <v>0</v>
      </c>
      <c r="N41" s="41" t="e">
        <f t="shared" si="14"/>
        <v>#DIV/0!</v>
      </c>
      <c r="O41" s="40">
        <f t="shared" si="9"/>
        <v>0</v>
      </c>
      <c r="P41" s="41">
        <f t="shared" si="15"/>
        <v>0</v>
      </c>
      <c r="Q41" s="40">
        <f t="shared" si="10"/>
        <v>0</v>
      </c>
      <c r="R41" s="41">
        <f t="shared" si="16"/>
        <v>0</v>
      </c>
      <c r="S41" s="40">
        <f t="shared" si="11"/>
        <v>0</v>
      </c>
      <c r="T41" s="41" t="e">
        <f t="shared" si="17"/>
        <v>#DIV/0!</v>
      </c>
      <c r="U41" s="40">
        <v>0</v>
      </c>
      <c r="V41" s="41">
        <v>0</v>
      </c>
      <c r="W41" s="40">
        <v>0</v>
      </c>
      <c r="X41" s="41">
        <v>0</v>
      </c>
      <c r="Y41" s="40">
        <v>0</v>
      </c>
      <c r="Z41" s="41">
        <v>0</v>
      </c>
    </row>
    <row r="42" spans="2:28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40">
        <f t="shared" si="6"/>
        <v>0</v>
      </c>
      <c r="J42" s="41">
        <f t="shared" si="12"/>
        <v>0</v>
      </c>
      <c r="K42" s="40">
        <f t="shared" si="7"/>
        <v>0</v>
      </c>
      <c r="L42" s="41">
        <f t="shared" si="13"/>
        <v>0</v>
      </c>
      <c r="M42" s="40">
        <f t="shared" si="8"/>
        <v>0</v>
      </c>
      <c r="N42" s="41" t="e">
        <f t="shared" si="14"/>
        <v>#DIV/0!</v>
      </c>
      <c r="O42" s="40">
        <f t="shared" si="9"/>
        <v>0</v>
      </c>
      <c r="P42" s="41">
        <f t="shared" si="15"/>
        <v>0</v>
      </c>
      <c r="Q42" s="40">
        <f t="shared" si="10"/>
        <v>0</v>
      </c>
      <c r="R42" s="41">
        <f t="shared" si="16"/>
        <v>0</v>
      </c>
      <c r="S42" s="40">
        <f t="shared" si="11"/>
        <v>0</v>
      </c>
      <c r="T42" s="41" t="e">
        <f t="shared" si="17"/>
        <v>#DIV/0!</v>
      </c>
      <c r="U42" s="40">
        <v>0</v>
      </c>
      <c r="V42" s="41">
        <v>0</v>
      </c>
      <c r="W42" s="40">
        <v>0</v>
      </c>
      <c r="X42" s="41">
        <v>0</v>
      </c>
      <c r="Y42" s="40">
        <v>0</v>
      </c>
      <c r="Z42" s="41">
        <v>0</v>
      </c>
    </row>
    <row r="43" spans="2:28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40">
        <f t="shared" si="6"/>
        <v>0</v>
      </c>
      <c r="J43" s="41">
        <f t="shared" si="12"/>
        <v>0</v>
      </c>
      <c r="K43" s="40">
        <f t="shared" si="7"/>
        <v>0</v>
      </c>
      <c r="L43" s="41">
        <f t="shared" si="13"/>
        <v>0</v>
      </c>
      <c r="M43" s="40">
        <f t="shared" si="8"/>
        <v>0</v>
      </c>
      <c r="N43" s="41" t="e">
        <f t="shared" si="14"/>
        <v>#DIV/0!</v>
      </c>
      <c r="O43" s="40">
        <f t="shared" si="9"/>
        <v>0</v>
      </c>
      <c r="P43" s="41">
        <f t="shared" si="15"/>
        <v>0</v>
      </c>
      <c r="Q43" s="40">
        <f t="shared" si="10"/>
        <v>0</v>
      </c>
      <c r="R43" s="41">
        <f t="shared" si="16"/>
        <v>0</v>
      </c>
      <c r="S43" s="40">
        <f t="shared" si="11"/>
        <v>0</v>
      </c>
      <c r="T43" s="41" t="e">
        <f t="shared" si="17"/>
        <v>#DIV/0!</v>
      </c>
      <c r="U43" s="40">
        <v>0</v>
      </c>
      <c r="V43" s="41">
        <v>0</v>
      </c>
      <c r="W43" s="40">
        <v>0</v>
      </c>
      <c r="X43" s="41">
        <v>0</v>
      </c>
      <c r="Y43" s="40">
        <v>0</v>
      </c>
      <c r="Z43" s="41">
        <v>0</v>
      </c>
    </row>
    <row r="44" spans="2:28" x14ac:dyDescent="0.25">
      <c r="B44" s="5" t="s">
        <v>5</v>
      </c>
      <c r="C44" s="32">
        <v>23.404189424179961</v>
      </c>
      <c r="D44" s="36">
        <v>7.1127679078806988E-2</v>
      </c>
      <c r="E44" s="32">
        <v>23.404189424179961</v>
      </c>
      <c r="F44" s="36">
        <v>3.1498067765382047E-2</v>
      </c>
      <c r="G44" s="32">
        <v>27182</v>
      </c>
      <c r="H44" s="36">
        <v>0.22307038914946212</v>
      </c>
      <c r="I44" s="42">
        <f t="shared" ref="I44:I45" si="18">C19+I19</f>
        <v>23.404189424179961</v>
      </c>
      <c r="J44" s="43">
        <f t="shared" si="12"/>
        <v>7.1127679078806988E-2</v>
      </c>
      <c r="K44" s="42">
        <f t="shared" ref="K44:K45" si="19">E19+K19</f>
        <v>23.404189424179961</v>
      </c>
      <c r="L44" s="43">
        <f t="shared" si="13"/>
        <v>3.1498067765382047E-2</v>
      </c>
      <c r="M44" s="42">
        <f t="shared" ref="M44" si="20">M19</f>
        <v>0</v>
      </c>
      <c r="N44" s="43" t="e">
        <f t="shared" si="14"/>
        <v>#DIV/0!</v>
      </c>
      <c r="O44" s="42">
        <f t="shared" ref="O44:O53" si="21">I19+O19+C19</f>
        <v>23.404189424179961</v>
      </c>
      <c r="P44" s="43">
        <f t="shared" si="15"/>
        <v>7.1127679078806988E-2</v>
      </c>
      <c r="Q44" s="42">
        <f t="shared" ref="Q44:Q45" si="22">K19+Q19+E19</f>
        <v>23.404189424179961</v>
      </c>
      <c r="R44" s="43">
        <f t="shared" si="16"/>
        <v>3.1498067765382047E-2</v>
      </c>
      <c r="S44" s="42">
        <f t="shared" ref="S44" si="23">S19</f>
        <v>0</v>
      </c>
      <c r="T44" s="43" t="e">
        <f t="shared" si="17"/>
        <v>#DIV/0!</v>
      </c>
      <c r="U44" s="42">
        <v>163</v>
      </c>
      <c r="V44" s="43">
        <v>4.0356523892052486E-2</v>
      </c>
      <c r="W44" s="42">
        <v>163</v>
      </c>
      <c r="X44" s="43">
        <v>3.8775677493361131E-2</v>
      </c>
      <c r="Y44" s="42">
        <v>24865</v>
      </c>
      <c r="Z44" s="43">
        <v>0.26110743576011508</v>
      </c>
    </row>
    <row r="45" spans="2:28" x14ac:dyDescent="0.25">
      <c r="B45" s="1" t="s">
        <v>0</v>
      </c>
      <c r="C45" s="31">
        <v>329.04475061317459</v>
      </c>
      <c r="D45" s="35">
        <v>1</v>
      </c>
      <c r="E45" s="31">
        <v>743.03571884185033</v>
      </c>
      <c r="F45" s="35">
        <v>1</v>
      </c>
      <c r="G45" s="31">
        <v>121853.91393112</v>
      </c>
      <c r="H45" s="35">
        <v>1</v>
      </c>
      <c r="I45" s="44">
        <f t="shared" si="18"/>
        <v>329.04475061317459</v>
      </c>
      <c r="J45" s="45">
        <f>+I45/I$45</f>
        <v>1</v>
      </c>
      <c r="K45" s="44">
        <f t="shared" si="19"/>
        <v>743.03571884185033</v>
      </c>
      <c r="L45" s="45">
        <f>+K45/K$45</f>
        <v>1</v>
      </c>
      <c r="M45" s="44">
        <f>SUM(M33:M44)</f>
        <v>0</v>
      </c>
      <c r="N45" s="45" t="e">
        <f>+M45/M$45</f>
        <v>#DIV/0!</v>
      </c>
      <c r="O45" s="44">
        <f t="shared" si="21"/>
        <v>329.04475061317459</v>
      </c>
      <c r="P45" s="45">
        <f>+O45/O$45</f>
        <v>1</v>
      </c>
      <c r="Q45" s="44">
        <f t="shared" si="22"/>
        <v>743.03571884185033</v>
      </c>
      <c r="R45" s="45">
        <f>+Q45/Q$45</f>
        <v>1</v>
      </c>
      <c r="S45" s="44">
        <f>SUM(S33:S44)</f>
        <v>0</v>
      </c>
      <c r="T45" s="45" t="e">
        <f>+S45/S$45</f>
        <v>#DIV/0!</v>
      </c>
      <c r="U45" s="44">
        <v>4039</v>
      </c>
      <c r="V45" s="45">
        <v>1</v>
      </c>
      <c r="W45" s="44">
        <v>4203.6660746393818</v>
      </c>
      <c r="X45" s="45">
        <v>1</v>
      </c>
      <c r="Y45" s="44">
        <v>95229</v>
      </c>
      <c r="Z45" s="45">
        <v>1</v>
      </c>
    </row>
    <row r="46" spans="2:28" x14ac:dyDescent="0.25">
      <c r="B46" s="26"/>
      <c r="C46" s="33"/>
      <c r="D46" s="15"/>
      <c r="E46" s="33"/>
      <c r="F46" s="15"/>
      <c r="G46" s="33"/>
      <c r="H46" s="15"/>
      <c r="I46" s="46"/>
      <c r="J46" s="47"/>
      <c r="K46" s="46"/>
      <c r="L46" s="47"/>
      <c r="M46" s="46"/>
      <c r="N46" s="47"/>
      <c r="O46" s="46"/>
      <c r="P46" s="47"/>
      <c r="Q46" s="46"/>
      <c r="R46" s="47"/>
      <c r="S46" s="46"/>
      <c r="T46" s="47"/>
      <c r="U46" s="46"/>
      <c r="V46" s="47"/>
      <c r="W46" s="46"/>
      <c r="X46" s="47"/>
      <c r="Y46" s="46"/>
      <c r="Z46" s="47"/>
    </row>
    <row r="47" spans="2:28" x14ac:dyDescent="0.25">
      <c r="B47" s="22" t="s">
        <v>4</v>
      </c>
      <c r="C47" s="30">
        <v>128.44985210418022</v>
      </c>
      <c r="D47" s="17">
        <v>0.39037198394690703</v>
      </c>
      <c r="E47" s="30">
        <v>128.44985210418031</v>
      </c>
      <c r="F47" s="17">
        <v>0.17287170568918492</v>
      </c>
      <c r="G47" s="30">
        <v>72885.946869999985</v>
      </c>
      <c r="H47" s="17">
        <v>0.59814202530416882</v>
      </c>
      <c r="I47" s="38">
        <f t="shared" ref="I47:I49" si="24">C22+I22</f>
        <v>128.44985210418022</v>
      </c>
      <c r="J47" s="48">
        <f>+I47/I$49</f>
        <v>0.39037198394690703</v>
      </c>
      <c r="K47" s="38">
        <f t="shared" ref="K47:K49" si="25">E22+K22</f>
        <v>128.44985210418031</v>
      </c>
      <c r="L47" s="48">
        <f>+K47/K$49</f>
        <v>0.17287170568918492</v>
      </c>
      <c r="M47" s="38">
        <f t="shared" ref="M47:M48" si="26">M22</f>
        <v>0</v>
      </c>
      <c r="N47" s="48" t="e">
        <f>+M47/M$49</f>
        <v>#DIV/0!</v>
      </c>
      <c r="O47" s="38">
        <f t="shared" si="21"/>
        <v>128.44985210418022</v>
      </c>
      <c r="P47" s="48">
        <f>+O47/O$49</f>
        <v>0.39037198394690703</v>
      </c>
      <c r="Q47" s="38">
        <f t="shared" ref="Q47:Q49" si="27">K22+Q22+E22</f>
        <v>128.44985210418031</v>
      </c>
      <c r="R47" s="48">
        <f>+Q47/Q$49</f>
        <v>0.17287170568918492</v>
      </c>
      <c r="S47" s="38">
        <f t="shared" ref="S47:S48" si="28">S22</f>
        <v>0</v>
      </c>
      <c r="T47" s="48" t="e">
        <f>+S47/S$49</f>
        <v>#DIV/0!</v>
      </c>
      <c r="U47" s="38">
        <v>1584</v>
      </c>
      <c r="V47" s="48">
        <v>0.39217628125773707</v>
      </c>
      <c r="W47" s="38">
        <v>1583.5097505088111</v>
      </c>
      <c r="X47" s="48">
        <v>0.37669732143142576</v>
      </c>
      <c r="Y47" s="38">
        <v>49729.331597150005</v>
      </c>
      <c r="Z47" s="48">
        <v>0.52220785262000025</v>
      </c>
    </row>
    <row r="48" spans="2:28" x14ac:dyDescent="0.25">
      <c r="B48" s="23" t="s">
        <v>3</v>
      </c>
      <c r="C48" s="32">
        <v>200.59489850899436</v>
      </c>
      <c r="D48" s="2">
        <v>0.60962801605309291</v>
      </c>
      <c r="E48" s="32">
        <v>614.58586673767002</v>
      </c>
      <c r="F48" s="2">
        <v>0.82712829431081503</v>
      </c>
      <c r="G48" s="32">
        <v>48967.967061120005</v>
      </c>
      <c r="H48" s="2">
        <v>0.40185797469583118</v>
      </c>
      <c r="I48" s="42">
        <f t="shared" si="24"/>
        <v>200.59489850899436</v>
      </c>
      <c r="J48" s="49">
        <f>+I48/I$49</f>
        <v>0.60962801605309291</v>
      </c>
      <c r="K48" s="42">
        <f t="shared" si="25"/>
        <v>614.58586673767002</v>
      </c>
      <c r="L48" s="49">
        <f>+K48/K$49</f>
        <v>0.82712829431081503</v>
      </c>
      <c r="M48" s="42">
        <f t="shared" si="26"/>
        <v>0</v>
      </c>
      <c r="N48" s="49" t="e">
        <f>+M48/M$49</f>
        <v>#DIV/0!</v>
      </c>
      <c r="O48" s="42">
        <f t="shared" si="21"/>
        <v>200.59489850899436</v>
      </c>
      <c r="P48" s="49">
        <f>+O48/O$49</f>
        <v>0.60962801605309291</v>
      </c>
      <c r="Q48" s="42">
        <f t="shared" si="27"/>
        <v>614.58586673767002</v>
      </c>
      <c r="R48" s="49">
        <f>+Q48/Q$49</f>
        <v>0.82712829431081503</v>
      </c>
      <c r="S48" s="42">
        <f t="shared" si="28"/>
        <v>0</v>
      </c>
      <c r="T48" s="49" t="e">
        <f>+S48/S$49</f>
        <v>#DIV/0!</v>
      </c>
      <c r="U48" s="42">
        <v>2455</v>
      </c>
      <c r="V48" s="49">
        <v>0.60782371874226293</v>
      </c>
      <c r="W48" s="42">
        <v>2620.1563241305712</v>
      </c>
      <c r="X48" s="49">
        <v>0.62330267856857435</v>
      </c>
      <c r="Y48" s="42">
        <v>45499.668402849995</v>
      </c>
      <c r="Z48" s="49">
        <v>0.47779214737999975</v>
      </c>
    </row>
    <row r="49" spans="2:28" x14ac:dyDescent="0.25">
      <c r="B49" s="24" t="s">
        <v>0</v>
      </c>
      <c r="C49" s="31">
        <v>329.04475061317459</v>
      </c>
      <c r="D49" s="34">
        <v>1</v>
      </c>
      <c r="E49" s="31">
        <v>743.03571884185033</v>
      </c>
      <c r="F49" s="34">
        <v>1</v>
      </c>
      <c r="G49" s="31">
        <v>121853.91393111998</v>
      </c>
      <c r="H49" s="34">
        <v>1</v>
      </c>
      <c r="I49" s="44">
        <f t="shared" si="24"/>
        <v>329.04475061317459</v>
      </c>
      <c r="J49" s="50">
        <f>+I49/I$49</f>
        <v>1</v>
      </c>
      <c r="K49" s="44">
        <f t="shared" si="25"/>
        <v>743.03571884185033</v>
      </c>
      <c r="L49" s="50">
        <f>+K49/K$49</f>
        <v>1</v>
      </c>
      <c r="M49" s="44">
        <f>SUM(M47:M48)</f>
        <v>0</v>
      </c>
      <c r="N49" s="50" t="e">
        <f>+M49/M$49</f>
        <v>#DIV/0!</v>
      </c>
      <c r="O49" s="44">
        <f t="shared" si="21"/>
        <v>329.04475061317459</v>
      </c>
      <c r="P49" s="50">
        <f>+O49/O$49</f>
        <v>1</v>
      </c>
      <c r="Q49" s="44">
        <f t="shared" si="27"/>
        <v>743.03571884185033</v>
      </c>
      <c r="R49" s="50">
        <f>+Q49/Q$49</f>
        <v>1</v>
      </c>
      <c r="S49" s="44">
        <f>SUM(S47:S48)</f>
        <v>0</v>
      </c>
      <c r="T49" s="50" t="e">
        <f>+S49/S$49</f>
        <v>#DIV/0!</v>
      </c>
      <c r="U49" s="44">
        <v>4039</v>
      </c>
      <c r="V49" s="50">
        <v>1</v>
      </c>
      <c r="W49" s="44">
        <v>4203.6660746393818</v>
      </c>
      <c r="X49" s="50">
        <v>1</v>
      </c>
      <c r="Y49" s="44">
        <v>95229</v>
      </c>
      <c r="Z49" s="50">
        <v>1</v>
      </c>
      <c r="AB49" s="55"/>
    </row>
    <row r="50" spans="2:28" x14ac:dyDescent="0.25">
      <c r="B50" s="20"/>
      <c r="C50" s="37"/>
      <c r="D50" s="21"/>
      <c r="E50" s="37"/>
      <c r="F50" s="21"/>
      <c r="G50" s="37"/>
      <c r="H50" s="21"/>
      <c r="I50" s="51"/>
      <c r="J50" s="52"/>
      <c r="K50" s="51"/>
      <c r="L50" s="52"/>
      <c r="M50" s="51"/>
      <c r="N50" s="52"/>
      <c r="O50" s="51"/>
      <c r="P50" s="52"/>
      <c r="Q50" s="51"/>
      <c r="R50" s="52"/>
      <c r="S50" s="51"/>
      <c r="T50" s="52"/>
      <c r="U50" s="51"/>
      <c r="V50" s="52"/>
      <c r="W50" s="51"/>
      <c r="X50" s="52"/>
      <c r="Y50" s="51"/>
      <c r="Z50" s="52"/>
    </row>
    <row r="51" spans="2:28" x14ac:dyDescent="0.25">
      <c r="B51" s="16" t="s">
        <v>2</v>
      </c>
      <c r="C51" s="30">
        <v>305.64056118899464</v>
      </c>
      <c r="D51" s="17">
        <v>0.9288723209211931</v>
      </c>
      <c r="E51" s="30">
        <v>719.63152941767032</v>
      </c>
      <c r="F51" s="17">
        <v>0.96850193223461789</v>
      </c>
      <c r="G51" s="30">
        <v>94671.913931119998</v>
      </c>
      <c r="H51" s="17">
        <v>0.77692961085053791</v>
      </c>
      <c r="I51" s="38">
        <f t="shared" ref="I51:I53" si="29">C26+I26</f>
        <v>305.64056118899464</v>
      </c>
      <c r="J51" s="48">
        <f>+I51/I$53</f>
        <v>0.9288723209211931</v>
      </c>
      <c r="K51" s="38">
        <f t="shared" ref="K51:K53" si="30">E26+K26</f>
        <v>719.63152941767032</v>
      </c>
      <c r="L51" s="48">
        <f>+K51/K$53</f>
        <v>0.96850193223461789</v>
      </c>
      <c r="M51" s="38">
        <f t="shared" ref="M51:M52" si="31">M26</f>
        <v>0</v>
      </c>
      <c r="N51" s="48" t="e">
        <f>+M51/M$53</f>
        <v>#DIV/0!</v>
      </c>
      <c r="O51" s="38">
        <f t="shared" si="21"/>
        <v>305.64056118899464</v>
      </c>
      <c r="P51" s="48">
        <f>+O51/O$53</f>
        <v>0.9288723209211931</v>
      </c>
      <c r="Q51" s="38">
        <f t="shared" ref="Q51:Q53" si="32">K26+Q26+E26</f>
        <v>719.63152941767032</v>
      </c>
      <c r="R51" s="48">
        <f>+Q51/Q$53</f>
        <v>0.96850193223461789</v>
      </c>
      <c r="S51" s="38">
        <f t="shared" ref="S51:S52" si="33">S26</f>
        <v>0</v>
      </c>
      <c r="T51" s="48" t="e">
        <f>+S51/S$53</f>
        <v>#DIV/0!</v>
      </c>
      <c r="U51" s="38">
        <v>3876</v>
      </c>
      <c r="V51" s="48">
        <v>0.95964347610794754</v>
      </c>
      <c r="W51" s="38">
        <v>4040.6660746393818</v>
      </c>
      <c r="X51" s="48">
        <v>0.96122432250663892</v>
      </c>
      <c r="Y51" s="38">
        <v>70364</v>
      </c>
      <c r="Z51" s="48">
        <v>0.73889256423988492</v>
      </c>
    </row>
    <row r="52" spans="2:28" x14ac:dyDescent="0.25">
      <c r="B52" s="18" t="s">
        <v>1</v>
      </c>
      <c r="C52" s="32">
        <v>23.404189424179961</v>
      </c>
      <c r="D52" s="2">
        <v>7.1127679078806988E-2</v>
      </c>
      <c r="E52" s="32">
        <v>23.404189424179961</v>
      </c>
      <c r="F52" s="2">
        <v>3.1498067765382047E-2</v>
      </c>
      <c r="G52" s="32">
        <v>27182</v>
      </c>
      <c r="H52" s="2">
        <v>0.22307038914946212</v>
      </c>
      <c r="I52" s="42">
        <f t="shared" si="29"/>
        <v>23.404189424179961</v>
      </c>
      <c r="J52" s="49">
        <f>+I52/I$53</f>
        <v>7.1127679078806988E-2</v>
      </c>
      <c r="K52" s="42">
        <f t="shared" si="30"/>
        <v>23.404189424179961</v>
      </c>
      <c r="L52" s="49">
        <f>+K52/K$53</f>
        <v>3.1498067765382047E-2</v>
      </c>
      <c r="M52" s="42">
        <f t="shared" si="31"/>
        <v>0</v>
      </c>
      <c r="N52" s="49" t="e">
        <f>+M52/M$53</f>
        <v>#DIV/0!</v>
      </c>
      <c r="O52" s="42">
        <f t="shared" si="21"/>
        <v>23.404189424179961</v>
      </c>
      <c r="P52" s="49">
        <f>+O52/O$53</f>
        <v>7.1127679078806988E-2</v>
      </c>
      <c r="Q52" s="42">
        <f t="shared" si="32"/>
        <v>23.404189424179961</v>
      </c>
      <c r="R52" s="49">
        <f>+Q52/Q$53</f>
        <v>3.1498067765382047E-2</v>
      </c>
      <c r="S52" s="42">
        <f t="shared" si="33"/>
        <v>0</v>
      </c>
      <c r="T52" s="49" t="e">
        <f>+S52/S$53</f>
        <v>#DIV/0!</v>
      </c>
      <c r="U52" s="42">
        <v>163</v>
      </c>
      <c r="V52" s="49">
        <v>4.0356523892052486E-2</v>
      </c>
      <c r="W52" s="42">
        <v>163</v>
      </c>
      <c r="X52" s="49">
        <v>3.8775677493361131E-2</v>
      </c>
      <c r="Y52" s="42">
        <v>24865</v>
      </c>
      <c r="Z52" s="49">
        <v>0.26110743576011508</v>
      </c>
    </row>
    <row r="53" spans="2:28" x14ac:dyDescent="0.25">
      <c r="B53" s="19" t="s">
        <v>0</v>
      </c>
      <c r="C53" s="31">
        <v>329.04475061317459</v>
      </c>
      <c r="D53" s="34">
        <v>1</v>
      </c>
      <c r="E53" s="31">
        <v>743.03571884185033</v>
      </c>
      <c r="F53" s="34">
        <v>1</v>
      </c>
      <c r="G53" s="31">
        <v>121853.91393112</v>
      </c>
      <c r="H53" s="34">
        <v>1</v>
      </c>
      <c r="I53" s="44">
        <f t="shared" si="29"/>
        <v>329.04475061317459</v>
      </c>
      <c r="J53" s="50">
        <f>+I53/I$53</f>
        <v>1</v>
      </c>
      <c r="K53" s="44">
        <f t="shared" si="30"/>
        <v>743.03571884185033</v>
      </c>
      <c r="L53" s="50">
        <f>+K53/K$53</f>
        <v>1</v>
      </c>
      <c r="M53" s="44">
        <f>SUM(M51:M52)</f>
        <v>0</v>
      </c>
      <c r="N53" s="50" t="e">
        <f>+M53/M$53</f>
        <v>#DIV/0!</v>
      </c>
      <c r="O53" s="44">
        <f t="shared" si="21"/>
        <v>329.04475061317459</v>
      </c>
      <c r="P53" s="50">
        <f>+O53/O$53</f>
        <v>1</v>
      </c>
      <c r="Q53" s="44">
        <f t="shared" si="32"/>
        <v>743.03571884185033</v>
      </c>
      <c r="R53" s="50">
        <f>+Q53/Q$53</f>
        <v>1</v>
      </c>
      <c r="S53" s="44">
        <f>SUM(S51:S52)</f>
        <v>0</v>
      </c>
      <c r="T53" s="50" t="e">
        <f>+S53/S$53</f>
        <v>#DIV/0!</v>
      </c>
      <c r="U53" s="44">
        <v>4039</v>
      </c>
      <c r="V53" s="50">
        <v>1</v>
      </c>
      <c r="W53" s="44">
        <v>4203.6660746393818</v>
      </c>
      <c r="X53" s="50">
        <v>1</v>
      </c>
      <c r="Y53" s="44">
        <v>95229</v>
      </c>
      <c r="Z53" s="50">
        <v>1</v>
      </c>
    </row>
    <row r="58" spans="2:28" hidden="1" x14ac:dyDescent="0.25">
      <c r="I58" s="57">
        <f>+I53-I28-C28</f>
        <v>0</v>
      </c>
      <c r="K58" s="57">
        <f>+K53-K28-E28</f>
        <v>0</v>
      </c>
    </row>
  </sheetData>
  <mergeCells count="35"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Y6:Z6"/>
    <mergeCell ref="M6:N6"/>
    <mergeCell ref="O6:P6"/>
    <mergeCell ref="Q6:R6"/>
    <mergeCell ref="S6:T6"/>
    <mergeCell ref="U6:V6"/>
    <mergeCell ref="W6:X6"/>
    <mergeCell ref="C3:H3"/>
    <mergeCell ref="C5:H5"/>
    <mergeCell ref="I5:N5"/>
    <mergeCell ref="O5:T5"/>
    <mergeCell ref="U5:Z5"/>
  </mergeCells>
  <dataValidations disablePrompts="1"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  <ignoredErrors>
    <ignoredError sqref="I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9287-8B76-478F-B88E-F47A068AA809}">
  <dimension ref="A1:AA61"/>
  <sheetViews>
    <sheetView rightToLeft="1" tabSelected="1" workbookViewId="0">
      <selection activeCell="M3" sqref="M3"/>
    </sheetView>
  </sheetViews>
  <sheetFormatPr defaultColWidth="9" defaultRowHeight="0" zeroHeight="1" x14ac:dyDescent="0.25"/>
  <cols>
    <col min="1" max="1" width="2.7109375" customWidth="1"/>
    <col min="2" max="2" width="38.28515625" customWidth="1"/>
    <col min="3" max="26" width="9.7109375" customWidth="1"/>
    <col min="27" max="27" width="1.42578125" customWidth="1"/>
    <col min="29" max="29" width="19.7109375" customWidth="1"/>
    <col min="30" max="30" width="7" customWidth="1"/>
    <col min="31" max="31" width="29.7109375" customWidth="1"/>
    <col min="32" max="32" width="8" customWidth="1"/>
    <col min="33" max="33" width="23.7109375" customWidth="1"/>
    <col min="34" max="34" width="13.7109375" customWidth="1"/>
    <col min="35" max="35" width="13.140625" customWidth="1"/>
    <col min="36" max="36" width="3.7109375" customWidth="1"/>
    <col min="37" max="37" width="9.7109375" customWidth="1"/>
    <col min="16384" max="16384" width="12.7109375" customWidth="1"/>
  </cols>
  <sheetData>
    <row r="1" spans="1:27" ht="20.25" x14ac:dyDescent="0.3">
      <c r="A1" s="80"/>
      <c r="B1" s="81" t="s">
        <v>30</v>
      </c>
      <c r="C1" s="82"/>
      <c r="D1" s="83"/>
      <c r="E1" s="83"/>
      <c r="F1" s="83"/>
      <c r="G1" s="80"/>
      <c r="H1" s="80"/>
      <c r="I1" s="80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20.25" x14ac:dyDescent="0.3">
      <c r="A2" s="80"/>
      <c r="B2" s="81" t="str">
        <f>[1]הנחיות!B21</f>
        <v>דיוויד שילד</v>
      </c>
      <c r="C2" s="83"/>
      <c r="D2" s="83"/>
      <c r="E2" s="83"/>
      <c r="F2" s="83"/>
      <c r="G2" s="80"/>
      <c r="H2" s="80"/>
      <c r="I2" s="80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20.25" x14ac:dyDescent="0.3">
      <c r="A3" s="80"/>
      <c r="B3" s="81" t="s">
        <v>35</v>
      </c>
      <c r="C3" s="85" t="s">
        <v>36</v>
      </c>
      <c r="D3" s="83"/>
      <c r="E3" s="83"/>
      <c r="F3" s="83"/>
      <c r="G3" s="80"/>
      <c r="H3" s="80"/>
      <c r="I3" s="80"/>
      <c r="J3" s="84"/>
      <c r="K3" s="84"/>
      <c r="M3" s="84"/>
      <c r="N3" s="84"/>
      <c r="O3" s="84"/>
      <c r="P3" s="84"/>
      <c r="Q3" s="84"/>
      <c r="R3" s="84"/>
      <c r="S3" s="86"/>
      <c r="T3" s="84"/>
      <c r="U3" s="84"/>
      <c r="V3" s="84"/>
      <c r="W3" s="84"/>
      <c r="X3" s="84"/>
      <c r="Y3" s="84"/>
      <c r="Z3" s="84"/>
      <c r="AA3" s="84"/>
    </row>
    <row r="4" spans="1:27" ht="15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</row>
    <row r="5" spans="1:27" ht="15.75" x14ac:dyDescent="0.25">
      <c r="A5" s="84"/>
      <c r="B5" s="87" t="s">
        <v>29</v>
      </c>
      <c r="C5" s="88" t="s">
        <v>25</v>
      </c>
      <c r="D5" s="89"/>
      <c r="E5" s="89"/>
      <c r="F5" s="89"/>
      <c r="G5" s="89"/>
      <c r="H5" s="90"/>
      <c r="I5" s="91" t="s">
        <v>28</v>
      </c>
      <c r="J5" s="89"/>
      <c r="K5" s="89"/>
      <c r="L5" s="89"/>
      <c r="M5" s="89"/>
      <c r="N5" s="90"/>
      <c r="O5" s="91" t="s">
        <v>27</v>
      </c>
      <c r="P5" s="89"/>
      <c r="Q5" s="89"/>
      <c r="R5" s="89"/>
      <c r="S5" s="89"/>
      <c r="T5" s="90"/>
      <c r="U5" s="91" t="s">
        <v>26</v>
      </c>
      <c r="V5" s="89"/>
      <c r="W5" s="89"/>
      <c r="X5" s="89"/>
      <c r="Y5" s="89"/>
      <c r="Z5" s="90"/>
      <c r="AA5" s="84"/>
    </row>
    <row r="6" spans="1:27" s="98" customFormat="1" ht="30" customHeight="1" x14ac:dyDescent="0.25">
      <c r="A6" s="92"/>
      <c r="B6" s="93" t="str">
        <f>CONCATENATE("20",RIGHT([1]הנחיות!B20,2))</f>
        <v>2025</v>
      </c>
      <c r="C6" s="94" t="s">
        <v>21</v>
      </c>
      <c r="D6" s="95"/>
      <c r="E6" s="95" t="s">
        <v>20</v>
      </c>
      <c r="F6" s="95"/>
      <c r="G6" s="95" t="s">
        <v>19</v>
      </c>
      <c r="H6" s="96"/>
      <c r="I6" s="97" t="s">
        <v>21</v>
      </c>
      <c r="J6" s="95"/>
      <c r="K6" s="95" t="s">
        <v>20</v>
      </c>
      <c r="L6" s="95"/>
      <c r="M6" s="95" t="s">
        <v>19</v>
      </c>
      <c r="N6" s="96"/>
      <c r="O6" s="97" t="s">
        <v>21</v>
      </c>
      <c r="P6" s="95"/>
      <c r="Q6" s="95" t="s">
        <v>20</v>
      </c>
      <c r="R6" s="95"/>
      <c r="S6" s="95" t="s">
        <v>19</v>
      </c>
      <c r="T6" s="96"/>
      <c r="U6" s="97" t="s">
        <v>21</v>
      </c>
      <c r="V6" s="95"/>
      <c r="W6" s="95" t="s">
        <v>20</v>
      </c>
      <c r="X6" s="95"/>
      <c r="Y6" s="95" t="s">
        <v>19</v>
      </c>
      <c r="Z6" s="96"/>
      <c r="AA6" s="92"/>
    </row>
    <row r="7" spans="1:27" s="98" customFormat="1" ht="15" x14ac:dyDescent="0.25">
      <c r="A7" s="92"/>
      <c r="B7" s="99"/>
      <c r="C7" s="100" t="s">
        <v>18</v>
      </c>
      <c r="D7" s="101" t="s">
        <v>17</v>
      </c>
      <c r="E7" s="101" t="s">
        <v>18</v>
      </c>
      <c r="F7" s="101" t="s">
        <v>17</v>
      </c>
      <c r="G7" s="101" t="s">
        <v>18</v>
      </c>
      <c r="H7" s="102" t="s">
        <v>17</v>
      </c>
      <c r="I7" s="103" t="s">
        <v>18</v>
      </c>
      <c r="J7" s="101" t="s">
        <v>17</v>
      </c>
      <c r="K7" s="101" t="s">
        <v>18</v>
      </c>
      <c r="L7" s="101" t="s">
        <v>17</v>
      </c>
      <c r="M7" s="101" t="s">
        <v>18</v>
      </c>
      <c r="N7" s="102" t="s">
        <v>17</v>
      </c>
      <c r="O7" s="103" t="s">
        <v>18</v>
      </c>
      <c r="P7" s="101" t="s">
        <v>17</v>
      </c>
      <c r="Q7" s="101" t="s">
        <v>18</v>
      </c>
      <c r="R7" s="101" t="s">
        <v>17</v>
      </c>
      <c r="S7" s="101" t="s">
        <v>18</v>
      </c>
      <c r="T7" s="102" t="s">
        <v>17</v>
      </c>
      <c r="U7" s="103" t="s">
        <v>18</v>
      </c>
      <c r="V7" s="101" t="s">
        <v>17</v>
      </c>
      <c r="W7" s="101" t="s">
        <v>18</v>
      </c>
      <c r="X7" s="101" t="s">
        <v>17</v>
      </c>
      <c r="Y7" s="101" t="s">
        <v>18</v>
      </c>
      <c r="Z7" s="102" t="s">
        <v>17</v>
      </c>
      <c r="AA7" s="92"/>
    </row>
    <row r="8" spans="1:27" ht="15" x14ac:dyDescent="0.25">
      <c r="A8" s="104"/>
      <c r="B8" s="105" t="s">
        <v>16</v>
      </c>
      <c r="C8" s="106">
        <v>139.33707924000001</v>
      </c>
      <c r="D8" s="107">
        <f>IFERROR(C8/C$23,"")</f>
        <v>0.71002761898477529</v>
      </c>
      <c r="E8" s="108">
        <v>139.33707924000001</v>
      </c>
      <c r="F8" s="107">
        <f>IFERROR(E8/E$23,"")</f>
        <v>0.7150829163227117</v>
      </c>
      <c r="G8" s="108">
        <v>13695</v>
      </c>
      <c r="H8" s="107">
        <f>IFERROR(G8/G$23,"")</f>
        <v>0.7068655492765894</v>
      </c>
      <c r="I8" s="109"/>
      <c r="J8" s="110" t="str">
        <f>IFERROR(I8/I$23,"")</f>
        <v/>
      </c>
      <c r="K8" s="111"/>
      <c r="L8" s="110" t="str">
        <f>IFERROR(K8/K$23,"")</f>
        <v/>
      </c>
      <c r="M8" s="111"/>
      <c r="N8" s="110" t="str">
        <f>IFERROR(M8/M$23,"")</f>
        <v/>
      </c>
      <c r="O8" s="112"/>
      <c r="P8" s="107" t="str">
        <f>IFERROR(O8/O$23,"")</f>
        <v/>
      </c>
      <c r="Q8" s="113"/>
      <c r="R8" s="107" t="str">
        <f>IFERROR(Q8/Q$23,"")</f>
        <v/>
      </c>
      <c r="S8" s="113"/>
      <c r="T8" s="107" t="str">
        <f>IFERROR(S8/S$23,"")</f>
        <v/>
      </c>
      <c r="U8" s="109"/>
      <c r="V8" s="110" t="str">
        <f>IFERROR(U8/U$23,"")</f>
        <v/>
      </c>
      <c r="W8" s="111"/>
      <c r="X8" s="110" t="str">
        <f>IFERROR(W8/W$23,"")</f>
        <v/>
      </c>
      <c r="Y8" s="111"/>
      <c r="Z8" s="110" t="str">
        <f>IFERROR(Y8/Y$23,"")</f>
        <v/>
      </c>
      <c r="AA8" s="84"/>
    </row>
    <row r="9" spans="1:27" ht="15" x14ac:dyDescent="0.25">
      <c r="A9" s="104"/>
      <c r="B9" s="114" t="s">
        <v>15</v>
      </c>
      <c r="C9" s="112">
        <v>56.904694339497524</v>
      </c>
      <c r="D9" s="115">
        <f t="shared" ref="D9:F23" si="0">IFERROR(C9/C$23,"")</f>
        <v>0.28997238101522477</v>
      </c>
      <c r="E9" s="113">
        <v>55.517358000000002</v>
      </c>
      <c r="F9" s="115">
        <f t="shared" si="0"/>
        <v>0.2849170836772883</v>
      </c>
      <c r="G9" s="113">
        <v>5679.2643335999992</v>
      </c>
      <c r="H9" s="115">
        <f t="shared" ref="H9:H23" si="1">IFERROR(G9/G$23,"")</f>
        <v>0.29313445072341054</v>
      </c>
      <c r="I9" s="109"/>
      <c r="J9" s="110" t="str">
        <f t="shared" ref="J9:J23" si="2">IFERROR(I9/I$23,"")</f>
        <v/>
      </c>
      <c r="K9" s="111"/>
      <c r="L9" s="110" t="str">
        <f t="shared" ref="L9:L23" si="3">IFERROR(K9/K$23,"")</f>
        <v/>
      </c>
      <c r="M9" s="111"/>
      <c r="N9" s="110" t="str">
        <f t="shared" ref="N9:N23" si="4">IFERROR(M9/M$23,"")</f>
        <v/>
      </c>
      <c r="O9" s="112"/>
      <c r="P9" s="115" t="str">
        <f t="shared" ref="P9:P23" si="5">IFERROR(O9/O$23,"")</f>
        <v/>
      </c>
      <c r="Q9" s="113"/>
      <c r="R9" s="115" t="str">
        <f t="shared" ref="R9:R23" si="6">IFERROR(Q9/Q$23,"")</f>
        <v/>
      </c>
      <c r="S9" s="113"/>
      <c r="T9" s="115" t="str">
        <f t="shared" ref="T9:T23" si="7">IFERROR(S9/S$23,"")</f>
        <v/>
      </c>
      <c r="U9" s="109"/>
      <c r="V9" s="110" t="str">
        <f t="shared" ref="V9:V23" si="8">IFERROR(U9/U$23,"")</f>
        <v/>
      </c>
      <c r="W9" s="111"/>
      <c r="X9" s="110" t="str">
        <f t="shared" ref="X9:X23" si="9">IFERROR(W9/W$23,"")</f>
        <v/>
      </c>
      <c r="Y9" s="111"/>
      <c r="Z9" s="110" t="str">
        <f t="shared" ref="Z9:Z23" si="10">IFERROR(Y9/Y$23,"")</f>
        <v/>
      </c>
      <c r="AA9" s="84"/>
    </row>
    <row r="10" spans="1:27" ht="15" x14ac:dyDescent="0.25">
      <c r="A10" s="104"/>
      <c r="B10" s="114" t="s">
        <v>14</v>
      </c>
      <c r="C10" s="112"/>
      <c r="D10" s="115">
        <f t="shared" si="0"/>
        <v>0</v>
      </c>
      <c r="E10" s="113"/>
      <c r="F10" s="115">
        <f t="shared" si="0"/>
        <v>0</v>
      </c>
      <c r="G10" s="113"/>
      <c r="H10" s="115">
        <f t="shared" si="1"/>
        <v>0</v>
      </c>
      <c r="I10" s="109"/>
      <c r="J10" s="110" t="str">
        <f t="shared" si="2"/>
        <v/>
      </c>
      <c r="K10" s="111"/>
      <c r="L10" s="110" t="str">
        <f t="shared" si="3"/>
        <v/>
      </c>
      <c r="M10" s="111"/>
      <c r="N10" s="110" t="str">
        <f t="shared" si="4"/>
        <v/>
      </c>
      <c r="O10" s="112"/>
      <c r="P10" s="115" t="str">
        <f t="shared" si="5"/>
        <v/>
      </c>
      <c r="Q10" s="113"/>
      <c r="R10" s="115" t="str">
        <f t="shared" si="6"/>
        <v/>
      </c>
      <c r="S10" s="113"/>
      <c r="T10" s="115" t="str">
        <f t="shared" si="7"/>
        <v/>
      </c>
      <c r="U10" s="109"/>
      <c r="V10" s="110" t="str">
        <f t="shared" si="8"/>
        <v/>
      </c>
      <c r="W10" s="111"/>
      <c r="X10" s="110" t="str">
        <f t="shared" si="9"/>
        <v/>
      </c>
      <c r="Y10" s="111"/>
      <c r="Z10" s="110" t="str">
        <f t="shared" si="10"/>
        <v/>
      </c>
      <c r="AA10" s="84"/>
    </row>
    <row r="11" spans="1:27" ht="15" x14ac:dyDescent="0.25">
      <c r="A11" s="104"/>
      <c r="B11" s="114" t="s">
        <v>13</v>
      </c>
      <c r="C11" s="112"/>
      <c r="D11" s="115">
        <f t="shared" si="0"/>
        <v>0</v>
      </c>
      <c r="E11" s="113"/>
      <c r="F11" s="115">
        <f t="shared" si="0"/>
        <v>0</v>
      </c>
      <c r="G11" s="113"/>
      <c r="H11" s="115">
        <f t="shared" si="1"/>
        <v>0</v>
      </c>
      <c r="I11" s="109"/>
      <c r="J11" s="110" t="str">
        <f t="shared" si="2"/>
        <v/>
      </c>
      <c r="K11" s="111"/>
      <c r="L11" s="110" t="str">
        <f t="shared" si="3"/>
        <v/>
      </c>
      <c r="M11" s="111"/>
      <c r="N11" s="110" t="str">
        <f t="shared" si="4"/>
        <v/>
      </c>
      <c r="O11" s="112"/>
      <c r="P11" s="115" t="str">
        <f t="shared" si="5"/>
        <v/>
      </c>
      <c r="Q11" s="113"/>
      <c r="R11" s="115" t="str">
        <f t="shared" si="6"/>
        <v/>
      </c>
      <c r="S11" s="113"/>
      <c r="T11" s="115" t="str">
        <f t="shared" si="7"/>
        <v/>
      </c>
      <c r="U11" s="109"/>
      <c r="V11" s="110" t="str">
        <f t="shared" si="8"/>
        <v/>
      </c>
      <c r="W11" s="111"/>
      <c r="X11" s="110" t="str">
        <f t="shared" si="9"/>
        <v/>
      </c>
      <c r="Y11" s="111"/>
      <c r="Z11" s="110" t="str">
        <f t="shared" si="10"/>
        <v/>
      </c>
      <c r="AA11" s="84"/>
    </row>
    <row r="12" spans="1:27" ht="15" x14ac:dyDescent="0.25">
      <c r="A12" s="116"/>
      <c r="B12" s="114" t="s">
        <v>12</v>
      </c>
      <c r="C12" s="112"/>
      <c r="D12" s="115">
        <f t="shared" si="0"/>
        <v>0</v>
      </c>
      <c r="E12" s="113"/>
      <c r="F12" s="115">
        <f t="shared" si="0"/>
        <v>0</v>
      </c>
      <c r="G12" s="113"/>
      <c r="H12" s="115">
        <f t="shared" si="1"/>
        <v>0</v>
      </c>
      <c r="I12" s="109"/>
      <c r="J12" s="110" t="str">
        <f t="shared" si="2"/>
        <v/>
      </c>
      <c r="K12" s="111"/>
      <c r="L12" s="110" t="str">
        <f t="shared" si="3"/>
        <v/>
      </c>
      <c r="M12" s="111"/>
      <c r="N12" s="110" t="str">
        <f t="shared" si="4"/>
        <v/>
      </c>
      <c r="O12" s="112"/>
      <c r="P12" s="115" t="str">
        <f t="shared" si="5"/>
        <v/>
      </c>
      <c r="Q12" s="113"/>
      <c r="R12" s="115" t="str">
        <f t="shared" si="6"/>
        <v/>
      </c>
      <c r="S12" s="113"/>
      <c r="T12" s="115" t="str">
        <f t="shared" si="7"/>
        <v/>
      </c>
      <c r="U12" s="109"/>
      <c r="V12" s="110" t="str">
        <f t="shared" si="8"/>
        <v/>
      </c>
      <c r="W12" s="111"/>
      <c r="X12" s="110" t="str">
        <f t="shared" si="9"/>
        <v/>
      </c>
      <c r="Y12" s="111"/>
      <c r="Z12" s="110" t="str">
        <f t="shared" si="10"/>
        <v/>
      </c>
      <c r="AA12" s="84"/>
    </row>
    <row r="13" spans="1:27" ht="15" x14ac:dyDescent="0.25">
      <c r="A13" s="117"/>
      <c r="B13" s="114" t="s">
        <v>11</v>
      </c>
      <c r="C13" s="112"/>
      <c r="D13" s="115">
        <f t="shared" si="0"/>
        <v>0</v>
      </c>
      <c r="E13" s="113"/>
      <c r="F13" s="115">
        <f t="shared" si="0"/>
        <v>0</v>
      </c>
      <c r="G13" s="113"/>
      <c r="H13" s="115">
        <f t="shared" si="1"/>
        <v>0</v>
      </c>
      <c r="I13" s="109"/>
      <c r="J13" s="110" t="str">
        <f t="shared" si="2"/>
        <v/>
      </c>
      <c r="K13" s="111"/>
      <c r="L13" s="110" t="str">
        <f t="shared" si="3"/>
        <v/>
      </c>
      <c r="M13" s="111"/>
      <c r="N13" s="110" t="str">
        <f t="shared" si="4"/>
        <v/>
      </c>
      <c r="O13" s="112"/>
      <c r="P13" s="115" t="str">
        <f t="shared" si="5"/>
        <v/>
      </c>
      <c r="Q13" s="113"/>
      <c r="R13" s="115" t="str">
        <f t="shared" si="6"/>
        <v/>
      </c>
      <c r="S13" s="113"/>
      <c r="T13" s="115" t="str">
        <f t="shared" si="7"/>
        <v/>
      </c>
      <c r="U13" s="109"/>
      <c r="V13" s="110" t="str">
        <f t="shared" si="8"/>
        <v/>
      </c>
      <c r="W13" s="111"/>
      <c r="X13" s="110" t="str">
        <f t="shared" si="9"/>
        <v/>
      </c>
      <c r="Y13" s="111"/>
      <c r="Z13" s="110" t="str">
        <f t="shared" si="10"/>
        <v/>
      </c>
      <c r="AA13" s="84"/>
    </row>
    <row r="14" spans="1:27" ht="15" x14ac:dyDescent="0.25">
      <c r="A14" s="104"/>
      <c r="B14" s="114" t="s">
        <v>10</v>
      </c>
      <c r="C14" s="112"/>
      <c r="D14" s="115">
        <f t="shared" si="0"/>
        <v>0</v>
      </c>
      <c r="E14" s="113"/>
      <c r="F14" s="115">
        <f t="shared" si="0"/>
        <v>0</v>
      </c>
      <c r="G14" s="113"/>
      <c r="H14" s="115">
        <f t="shared" si="1"/>
        <v>0</v>
      </c>
      <c r="I14" s="109"/>
      <c r="J14" s="110" t="str">
        <f t="shared" si="2"/>
        <v/>
      </c>
      <c r="K14" s="111"/>
      <c r="L14" s="110" t="str">
        <f t="shared" si="3"/>
        <v/>
      </c>
      <c r="M14" s="111"/>
      <c r="N14" s="110" t="str">
        <f t="shared" si="4"/>
        <v/>
      </c>
      <c r="O14" s="112"/>
      <c r="P14" s="115" t="str">
        <f t="shared" si="5"/>
        <v/>
      </c>
      <c r="Q14" s="113"/>
      <c r="R14" s="115" t="str">
        <f t="shared" si="6"/>
        <v/>
      </c>
      <c r="S14" s="113"/>
      <c r="T14" s="115" t="str">
        <f t="shared" si="7"/>
        <v/>
      </c>
      <c r="U14" s="109"/>
      <c r="V14" s="110" t="str">
        <f t="shared" si="8"/>
        <v/>
      </c>
      <c r="W14" s="111"/>
      <c r="X14" s="110" t="str">
        <f t="shared" si="9"/>
        <v/>
      </c>
      <c r="Y14" s="111"/>
      <c r="Z14" s="110" t="str">
        <f t="shared" si="10"/>
        <v/>
      </c>
      <c r="AA14" s="84"/>
    </row>
    <row r="15" spans="1:27" ht="15" x14ac:dyDescent="0.25">
      <c r="A15" s="117"/>
      <c r="B15" s="114" t="s">
        <v>9</v>
      </c>
      <c r="C15" s="112"/>
      <c r="D15" s="115">
        <f t="shared" si="0"/>
        <v>0</v>
      </c>
      <c r="E15" s="113"/>
      <c r="F15" s="115">
        <f t="shared" si="0"/>
        <v>0</v>
      </c>
      <c r="G15" s="113"/>
      <c r="H15" s="115">
        <f t="shared" si="1"/>
        <v>0</v>
      </c>
      <c r="I15" s="109"/>
      <c r="J15" s="110" t="str">
        <f t="shared" si="2"/>
        <v/>
      </c>
      <c r="K15" s="111"/>
      <c r="L15" s="110" t="str">
        <f t="shared" si="3"/>
        <v/>
      </c>
      <c r="M15" s="111"/>
      <c r="N15" s="110" t="str">
        <f t="shared" si="4"/>
        <v/>
      </c>
      <c r="O15" s="112"/>
      <c r="P15" s="115" t="str">
        <f t="shared" si="5"/>
        <v/>
      </c>
      <c r="Q15" s="113"/>
      <c r="R15" s="115" t="str">
        <f t="shared" si="6"/>
        <v/>
      </c>
      <c r="S15" s="113"/>
      <c r="T15" s="115" t="str">
        <f t="shared" si="7"/>
        <v/>
      </c>
      <c r="U15" s="109"/>
      <c r="V15" s="110" t="str">
        <f t="shared" si="8"/>
        <v/>
      </c>
      <c r="W15" s="111"/>
      <c r="X15" s="110" t="str">
        <f t="shared" si="9"/>
        <v/>
      </c>
      <c r="Y15" s="111"/>
      <c r="Z15" s="110" t="str">
        <f t="shared" si="10"/>
        <v/>
      </c>
      <c r="AA15" s="84"/>
    </row>
    <row r="16" spans="1:27" ht="15" x14ac:dyDescent="0.25">
      <c r="A16" s="104"/>
      <c r="B16" s="114" t="s">
        <v>8</v>
      </c>
      <c r="C16" s="112"/>
      <c r="D16" s="115">
        <f t="shared" si="0"/>
        <v>0</v>
      </c>
      <c r="E16" s="113"/>
      <c r="F16" s="115">
        <f t="shared" si="0"/>
        <v>0</v>
      </c>
      <c r="G16" s="113"/>
      <c r="H16" s="115">
        <f t="shared" si="1"/>
        <v>0</v>
      </c>
      <c r="I16" s="109"/>
      <c r="J16" s="110" t="str">
        <f t="shared" si="2"/>
        <v/>
      </c>
      <c r="K16" s="111"/>
      <c r="L16" s="110" t="str">
        <f t="shared" si="3"/>
        <v/>
      </c>
      <c r="M16" s="111"/>
      <c r="N16" s="110" t="str">
        <f t="shared" si="4"/>
        <v/>
      </c>
      <c r="O16" s="112"/>
      <c r="P16" s="115" t="str">
        <f t="shared" si="5"/>
        <v/>
      </c>
      <c r="Q16" s="113"/>
      <c r="R16" s="115" t="str">
        <f t="shared" si="6"/>
        <v/>
      </c>
      <c r="S16" s="113"/>
      <c r="T16" s="115" t="str">
        <f t="shared" si="7"/>
        <v/>
      </c>
      <c r="U16" s="109"/>
      <c r="V16" s="110" t="str">
        <f t="shared" si="8"/>
        <v/>
      </c>
      <c r="W16" s="111"/>
      <c r="X16" s="110" t="str">
        <f t="shared" si="9"/>
        <v/>
      </c>
      <c r="Y16" s="111"/>
      <c r="Z16" s="110" t="str">
        <f t="shared" si="10"/>
        <v/>
      </c>
      <c r="AA16" s="84"/>
    </row>
    <row r="17" spans="1:27" ht="15" x14ac:dyDescent="0.25">
      <c r="A17" s="104"/>
      <c r="B17" s="114" t="s">
        <v>7</v>
      </c>
      <c r="C17" s="112"/>
      <c r="D17" s="115">
        <f t="shared" si="0"/>
        <v>0</v>
      </c>
      <c r="E17" s="113"/>
      <c r="F17" s="115">
        <f t="shared" si="0"/>
        <v>0</v>
      </c>
      <c r="G17" s="113"/>
      <c r="H17" s="115">
        <f t="shared" si="1"/>
        <v>0</v>
      </c>
      <c r="I17" s="109"/>
      <c r="J17" s="110" t="str">
        <f t="shared" si="2"/>
        <v/>
      </c>
      <c r="K17" s="111"/>
      <c r="L17" s="110" t="str">
        <f t="shared" si="3"/>
        <v/>
      </c>
      <c r="M17" s="111"/>
      <c r="N17" s="110" t="str">
        <f t="shared" si="4"/>
        <v/>
      </c>
      <c r="O17" s="112"/>
      <c r="P17" s="115" t="str">
        <f t="shared" si="5"/>
        <v/>
      </c>
      <c r="Q17" s="113"/>
      <c r="R17" s="115" t="str">
        <f t="shared" si="6"/>
        <v/>
      </c>
      <c r="S17" s="113"/>
      <c r="T17" s="115" t="str">
        <f t="shared" si="7"/>
        <v/>
      </c>
      <c r="U17" s="109"/>
      <c r="V17" s="110" t="str">
        <f t="shared" si="8"/>
        <v/>
      </c>
      <c r="W17" s="111"/>
      <c r="X17" s="110" t="str">
        <f t="shared" si="9"/>
        <v/>
      </c>
      <c r="Y17" s="111"/>
      <c r="Z17" s="110" t="str">
        <f t="shared" si="10"/>
        <v/>
      </c>
      <c r="AA17" s="84"/>
    </row>
    <row r="18" spans="1:27" ht="15" x14ac:dyDescent="0.25">
      <c r="A18" s="104"/>
      <c r="B18" s="114" t="s">
        <v>6</v>
      </c>
      <c r="C18" s="112"/>
      <c r="D18" s="115">
        <f t="shared" si="0"/>
        <v>0</v>
      </c>
      <c r="E18" s="113"/>
      <c r="F18" s="115">
        <f t="shared" si="0"/>
        <v>0</v>
      </c>
      <c r="G18" s="113"/>
      <c r="H18" s="115">
        <f t="shared" si="1"/>
        <v>0</v>
      </c>
      <c r="I18" s="109"/>
      <c r="J18" s="110" t="str">
        <f t="shared" si="2"/>
        <v/>
      </c>
      <c r="K18" s="111"/>
      <c r="L18" s="110" t="str">
        <f t="shared" si="3"/>
        <v/>
      </c>
      <c r="M18" s="111"/>
      <c r="N18" s="110" t="str">
        <f t="shared" si="4"/>
        <v/>
      </c>
      <c r="O18" s="112"/>
      <c r="P18" s="115" t="str">
        <f t="shared" si="5"/>
        <v/>
      </c>
      <c r="Q18" s="113"/>
      <c r="R18" s="115" t="str">
        <f t="shared" si="6"/>
        <v/>
      </c>
      <c r="S18" s="113"/>
      <c r="T18" s="115" t="str">
        <f t="shared" si="7"/>
        <v/>
      </c>
      <c r="U18" s="109"/>
      <c r="V18" s="110" t="str">
        <f t="shared" si="8"/>
        <v/>
      </c>
      <c r="W18" s="111"/>
      <c r="X18" s="110" t="str">
        <f t="shared" si="9"/>
        <v/>
      </c>
      <c r="Y18" s="111"/>
      <c r="Z18" s="110" t="str">
        <f t="shared" si="10"/>
        <v/>
      </c>
      <c r="AA18" s="84"/>
    </row>
    <row r="19" spans="1:27" ht="15" x14ac:dyDescent="0.25">
      <c r="A19" s="117"/>
      <c r="B19" s="114" t="s">
        <v>37</v>
      </c>
      <c r="C19" s="112"/>
      <c r="D19" s="115">
        <f t="shared" si="0"/>
        <v>0</v>
      </c>
      <c r="E19" s="113"/>
      <c r="F19" s="115">
        <f t="shared" si="0"/>
        <v>0</v>
      </c>
      <c r="G19" s="113"/>
      <c r="H19" s="115">
        <f t="shared" si="1"/>
        <v>0</v>
      </c>
      <c r="I19" s="109"/>
      <c r="J19" s="110" t="str">
        <f t="shared" si="2"/>
        <v/>
      </c>
      <c r="K19" s="111"/>
      <c r="L19" s="110" t="str">
        <f t="shared" si="3"/>
        <v/>
      </c>
      <c r="M19" s="111"/>
      <c r="N19" s="110" t="str">
        <f t="shared" si="4"/>
        <v/>
      </c>
      <c r="O19" s="112"/>
      <c r="P19" s="115" t="str">
        <f t="shared" si="5"/>
        <v/>
      </c>
      <c r="Q19" s="113"/>
      <c r="R19" s="115" t="str">
        <f t="shared" si="6"/>
        <v/>
      </c>
      <c r="S19" s="113"/>
      <c r="T19" s="115" t="str">
        <f t="shared" si="7"/>
        <v/>
      </c>
      <c r="U19" s="109"/>
      <c r="V19" s="110" t="str">
        <f t="shared" si="8"/>
        <v/>
      </c>
      <c r="W19" s="111"/>
      <c r="X19" s="110" t="str">
        <f t="shared" si="9"/>
        <v/>
      </c>
      <c r="Y19" s="111"/>
      <c r="Z19" s="110" t="str">
        <f t="shared" si="10"/>
        <v/>
      </c>
      <c r="AA19" s="84"/>
    </row>
    <row r="20" spans="1:27" ht="15" x14ac:dyDescent="0.25">
      <c r="A20" s="104"/>
      <c r="B20" s="114" t="s">
        <v>38</v>
      </c>
      <c r="C20" s="112"/>
      <c r="D20" s="115">
        <f t="shared" si="0"/>
        <v>0</v>
      </c>
      <c r="E20" s="113"/>
      <c r="F20" s="115">
        <f t="shared" si="0"/>
        <v>0</v>
      </c>
      <c r="G20" s="113"/>
      <c r="H20" s="115">
        <f t="shared" si="1"/>
        <v>0</v>
      </c>
      <c r="I20" s="109"/>
      <c r="J20" s="110" t="str">
        <f t="shared" si="2"/>
        <v/>
      </c>
      <c r="K20" s="111"/>
      <c r="L20" s="110" t="str">
        <f t="shared" si="3"/>
        <v/>
      </c>
      <c r="M20" s="111"/>
      <c r="N20" s="110" t="str">
        <f t="shared" si="4"/>
        <v/>
      </c>
      <c r="O20" s="112"/>
      <c r="P20" s="115" t="str">
        <f t="shared" si="5"/>
        <v/>
      </c>
      <c r="Q20" s="113"/>
      <c r="R20" s="115" t="str">
        <f t="shared" si="6"/>
        <v/>
      </c>
      <c r="S20" s="113"/>
      <c r="T20" s="115" t="str">
        <f t="shared" si="7"/>
        <v/>
      </c>
      <c r="U20" s="109"/>
      <c r="V20" s="110" t="str">
        <f t="shared" si="8"/>
        <v/>
      </c>
      <c r="W20" s="111"/>
      <c r="X20" s="110" t="str">
        <f t="shared" si="9"/>
        <v/>
      </c>
      <c r="Y20" s="111"/>
      <c r="Z20" s="110" t="str">
        <f t="shared" si="10"/>
        <v/>
      </c>
      <c r="AA20" s="84"/>
    </row>
    <row r="21" spans="1:27" ht="15" x14ac:dyDescent="0.25">
      <c r="A21" s="104"/>
      <c r="B21" s="114" t="s">
        <v>39</v>
      </c>
      <c r="C21" s="112"/>
      <c r="D21" s="115">
        <f t="shared" si="0"/>
        <v>0</v>
      </c>
      <c r="E21" s="113"/>
      <c r="F21" s="115">
        <f t="shared" si="0"/>
        <v>0</v>
      </c>
      <c r="G21" s="113"/>
      <c r="H21" s="115">
        <f t="shared" si="1"/>
        <v>0</v>
      </c>
      <c r="I21" s="109"/>
      <c r="J21" s="110" t="str">
        <f t="shared" si="2"/>
        <v/>
      </c>
      <c r="K21" s="111"/>
      <c r="L21" s="110" t="str">
        <f t="shared" si="3"/>
        <v/>
      </c>
      <c r="M21" s="111"/>
      <c r="N21" s="110" t="str">
        <f t="shared" si="4"/>
        <v/>
      </c>
      <c r="O21" s="112"/>
      <c r="P21" s="115" t="str">
        <f t="shared" si="5"/>
        <v/>
      </c>
      <c r="Q21" s="113"/>
      <c r="R21" s="115" t="str">
        <f t="shared" si="6"/>
        <v/>
      </c>
      <c r="S21" s="113"/>
      <c r="T21" s="115" t="str">
        <f t="shared" si="7"/>
        <v/>
      </c>
      <c r="U21" s="109"/>
      <c r="V21" s="110" t="str">
        <f t="shared" si="8"/>
        <v/>
      </c>
      <c r="W21" s="111"/>
      <c r="X21" s="110" t="str">
        <f t="shared" si="9"/>
        <v/>
      </c>
      <c r="Y21" s="111"/>
      <c r="Z21" s="110" t="str">
        <f t="shared" si="10"/>
        <v/>
      </c>
      <c r="AA21" s="84"/>
    </row>
    <row r="22" spans="1:27" ht="15" x14ac:dyDescent="0.25">
      <c r="A22" s="104"/>
      <c r="B22" s="114" t="s">
        <v>5</v>
      </c>
      <c r="C22" s="112"/>
      <c r="D22" s="115">
        <f t="shared" si="0"/>
        <v>0</v>
      </c>
      <c r="E22" s="113"/>
      <c r="F22" s="115">
        <f t="shared" si="0"/>
        <v>0</v>
      </c>
      <c r="G22" s="113"/>
      <c r="H22" s="115">
        <f t="shared" si="1"/>
        <v>0</v>
      </c>
      <c r="I22" s="109"/>
      <c r="J22" s="110" t="str">
        <f t="shared" si="2"/>
        <v/>
      </c>
      <c r="K22" s="111"/>
      <c r="L22" s="110" t="str">
        <f t="shared" si="3"/>
        <v/>
      </c>
      <c r="M22" s="111"/>
      <c r="N22" s="110" t="str">
        <f t="shared" si="4"/>
        <v/>
      </c>
      <c r="O22" s="112"/>
      <c r="P22" s="115" t="str">
        <f t="shared" si="5"/>
        <v/>
      </c>
      <c r="Q22" s="113"/>
      <c r="R22" s="115" t="str">
        <f t="shared" si="6"/>
        <v/>
      </c>
      <c r="S22" s="113"/>
      <c r="T22" s="115" t="str">
        <f t="shared" si="7"/>
        <v/>
      </c>
      <c r="U22" s="109"/>
      <c r="V22" s="110" t="str">
        <f t="shared" si="8"/>
        <v/>
      </c>
      <c r="W22" s="111"/>
      <c r="X22" s="110" t="str">
        <f t="shared" si="9"/>
        <v/>
      </c>
      <c r="Y22" s="111"/>
      <c r="Z22" s="110" t="str">
        <f t="shared" si="10"/>
        <v/>
      </c>
      <c r="AA22" s="84"/>
    </row>
    <row r="23" spans="1:27" ht="15" x14ac:dyDescent="0.25">
      <c r="A23" s="118"/>
      <c r="B23" s="119" t="s">
        <v>0</v>
      </c>
      <c r="C23" s="120">
        <f>SUM(C8:C22)</f>
        <v>196.24177357949753</v>
      </c>
      <c r="D23" s="121">
        <f t="shared" si="0"/>
        <v>1</v>
      </c>
      <c r="E23" s="120">
        <f>SUM(E8:E22)</f>
        <v>194.85443724000001</v>
      </c>
      <c r="F23" s="121">
        <f t="shared" si="0"/>
        <v>1</v>
      </c>
      <c r="G23" s="120">
        <f>SUM(G8:G22)</f>
        <v>19374.2643336</v>
      </c>
      <c r="H23" s="121">
        <f t="shared" si="1"/>
        <v>1</v>
      </c>
      <c r="I23" s="122">
        <f>SUM(I8:I22)</f>
        <v>0</v>
      </c>
      <c r="J23" s="123" t="str">
        <f t="shared" si="2"/>
        <v/>
      </c>
      <c r="K23" s="124">
        <f>SUM(K8:K22)</f>
        <v>0</v>
      </c>
      <c r="L23" s="123" t="str">
        <f t="shared" si="3"/>
        <v/>
      </c>
      <c r="M23" s="124">
        <f>SUM(M8:M22)</f>
        <v>0</v>
      </c>
      <c r="N23" s="123" t="str">
        <f t="shared" si="4"/>
        <v/>
      </c>
      <c r="O23" s="120">
        <f>SUM(O8:O22)</f>
        <v>0</v>
      </c>
      <c r="P23" s="121" t="str">
        <f t="shared" si="5"/>
        <v/>
      </c>
      <c r="Q23" s="125">
        <f>SUM(Q8:Q22)</f>
        <v>0</v>
      </c>
      <c r="R23" s="121" t="str">
        <f t="shared" si="6"/>
        <v/>
      </c>
      <c r="S23" s="125">
        <f>SUM(S8:S22)</f>
        <v>0</v>
      </c>
      <c r="T23" s="121" t="str">
        <f t="shared" si="7"/>
        <v/>
      </c>
      <c r="U23" s="122">
        <f>SUM(U8:U22)</f>
        <v>0</v>
      </c>
      <c r="V23" s="123" t="str">
        <f t="shared" si="8"/>
        <v/>
      </c>
      <c r="W23" s="124">
        <f>SUM(W8:W22)</f>
        <v>0</v>
      </c>
      <c r="X23" s="123" t="str">
        <f t="shared" si="9"/>
        <v/>
      </c>
      <c r="Y23" s="124">
        <f>SUM(Y8:Y22)</f>
        <v>0</v>
      </c>
      <c r="Z23" s="123" t="str">
        <f t="shared" si="10"/>
        <v/>
      </c>
      <c r="AA23" s="84"/>
    </row>
    <row r="24" spans="1:27" ht="15" x14ac:dyDescent="0.25">
      <c r="A24" s="84"/>
      <c r="B24" s="84"/>
      <c r="C24" s="126"/>
      <c r="D24" s="127"/>
      <c r="E24" s="126"/>
      <c r="F24" s="127"/>
      <c r="G24" s="128"/>
      <c r="H24" s="127"/>
      <c r="I24" s="126"/>
      <c r="J24" s="127"/>
      <c r="K24" s="126"/>
      <c r="L24" s="127"/>
      <c r="M24" s="128"/>
      <c r="N24" s="127"/>
      <c r="O24" s="126"/>
      <c r="P24" s="127"/>
      <c r="Q24" s="126"/>
      <c r="R24" s="127"/>
      <c r="S24" s="128"/>
      <c r="T24" s="127"/>
      <c r="U24" s="126"/>
      <c r="V24" s="127"/>
      <c r="W24" s="126"/>
      <c r="X24" s="127"/>
      <c r="Y24" s="128"/>
      <c r="Z24" s="127"/>
      <c r="AA24" s="84"/>
    </row>
    <row r="25" spans="1:27" ht="15" x14ac:dyDescent="0.25">
      <c r="A25" s="84"/>
      <c r="B25" s="105" t="s">
        <v>4</v>
      </c>
      <c r="C25" s="129">
        <v>139.33707924000001</v>
      </c>
      <c r="D25" s="107">
        <f>IFERROR(C25/C$27,"")</f>
        <v>0.71002761898477529</v>
      </c>
      <c r="E25" s="108">
        <v>139.33707924000001</v>
      </c>
      <c r="F25" s="107">
        <f>IFERROR(E25/E$27,"")</f>
        <v>0.7150829163227117</v>
      </c>
      <c r="G25" s="108">
        <v>13695</v>
      </c>
      <c r="H25" s="107">
        <f>IFERROR(G25/G$27,"")</f>
        <v>0.7068655492765894</v>
      </c>
      <c r="I25" s="130"/>
      <c r="J25" s="131" t="str">
        <f>IFERROR(I25/I$27,"")</f>
        <v/>
      </c>
      <c r="K25" s="132"/>
      <c r="L25" s="131" t="str">
        <f>IFERROR(K25/K$27,"")</f>
        <v/>
      </c>
      <c r="M25" s="132"/>
      <c r="N25" s="133" t="str">
        <f>IFERROR(M25/M$27,"")</f>
        <v/>
      </c>
      <c r="O25" s="129"/>
      <c r="P25" s="107" t="str">
        <f>IFERROR(O25/O$27,"")</f>
        <v/>
      </c>
      <c r="Q25" s="108"/>
      <c r="R25" s="107" t="str">
        <f>IFERROR(Q25/Q$27,"")</f>
        <v/>
      </c>
      <c r="S25" s="108"/>
      <c r="T25" s="134" t="str">
        <f>IFERROR(S25/S$27,"")</f>
        <v/>
      </c>
      <c r="U25" s="130"/>
      <c r="V25" s="131" t="str">
        <f>IFERROR(U25/U$27,"")</f>
        <v/>
      </c>
      <c r="W25" s="132"/>
      <c r="X25" s="131" t="str">
        <f>IFERROR(W25/W$27,"")</f>
        <v/>
      </c>
      <c r="Y25" s="132"/>
      <c r="Z25" s="133" t="str">
        <f>IFERROR(Y25/Y$27,"")</f>
        <v/>
      </c>
      <c r="AA25" s="84"/>
    </row>
    <row r="26" spans="1:27" ht="15" x14ac:dyDescent="0.25">
      <c r="A26" s="84"/>
      <c r="B26" s="114" t="s">
        <v>3</v>
      </c>
      <c r="C26" s="135">
        <v>56.904694339497524</v>
      </c>
      <c r="D26" s="115">
        <f t="shared" ref="D26:F27" si="11">IFERROR(C26/C$27,"")</f>
        <v>0.28997238101522477</v>
      </c>
      <c r="E26" s="113">
        <v>55.517358000000002</v>
      </c>
      <c r="F26" s="115">
        <f t="shared" si="11"/>
        <v>0.2849170836772883</v>
      </c>
      <c r="G26" s="113">
        <v>5679.2643335999992</v>
      </c>
      <c r="H26" s="115">
        <f t="shared" ref="H26:H27" si="12">IFERROR(G26/G$27,"")</f>
        <v>0.29313445072341054</v>
      </c>
      <c r="I26" s="109"/>
      <c r="J26" s="110" t="str">
        <f t="shared" ref="J26:J27" si="13">IFERROR(I26/I$27,"")</f>
        <v/>
      </c>
      <c r="K26" s="111"/>
      <c r="L26" s="110" t="str">
        <f t="shared" ref="L26:L27" si="14">IFERROR(K26/K$27,"")</f>
        <v/>
      </c>
      <c r="M26" s="111"/>
      <c r="N26" s="136" t="str">
        <f t="shared" ref="N26:N27" si="15">IFERROR(M26/M$27,"")</f>
        <v/>
      </c>
      <c r="O26" s="135"/>
      <c r="P26" s="115" t="str">
        <f t="shared" ref="P26:P27" si="16">IFERROR(O26/O$27,"")</f>
        <v/>
      </c>
      <c r="Q26" s="113"/>
      <c r="R26" s="115" t="str">
        <f t="shared" ref="R26:R27" si="17">IFERROR(Q26/Q$27,"")</f>
        <v/>
      </c>
      <c r="S26" s="113"/>
      <c r="T26" s="137" t="str">
        <f t="shared" ref="T26:T27" si="18">IFERROR(S26/S$27,"")</f>
        <v/>
      </c>
      <c r="U26" s="109"/>
      <c r="V26" s="110" t="str">
        <f t="shared" ref="V26:V27" si="19">IFERROR(U26/U$27,"")</f>
        <v/>
      </c>
      <c r="W26" s="111"/>
      <c r="X26" s="110" t="str">
        <f t="shared" ref="X26:X27" si="20">IFERROR(W26/W$27,"")</f>
        <v/>
      </c>
      <c r="Y26" s="111"/>
      <c r="Z26" s="136" t="str">
        <f t="shared" ref="Z26:Z27" si="21">IFERROR(Y26/Y$27,"")</f>
        <v/>
      </c>
      <c r="AA26" s="84"/>
    </row>
    <row r="27" spans="1:27" ht="15" x14ac:dyDescent="0.25">
      <c r="A27" s="84"/>
      <c r="B27" s="119" t="s">
        <v>0</v>
      </c>
      <c r="C27" s="138">
        <f>SUM(C25:C26)</f>
        <v>196.24177357949753</v>
      </c>
      <c r="D27" s="121">
        <f t="shared" si="11"/>
        <v>1</v>
      </c>
      <c r="E27" s="138">
        <f>SUM(E25:E26)</f>
        <v>194.85443724000001</v>
      </c>
      <c r="F27" s="121">
        <f t="shared" si="11"/>
        <v>1</v>
      </c>
      <c r="G27" s="125">
        <f>SUM(G25:G26)</f>
        <v>19374.2643336</v>
      </c>
      <c r="H27" s="121">
        <f t="shared" si="12"/>
        <v>1</v>
      </c>
      <c r="I27" s="122">
        <f>SUM(I25:I26)</f>
        <v>0</v>
      </c>
      <c r="J27" s="123" t="str">
        <f t="shared" si="13"/>
        <v/>
      </c>
      <c r="K27" s="124">
        <f>SUM(K25:K26)</f>
        <v>0</v>
      </c>
      <c r="L27" s="123" t="str">
        <f t="shared" si="14"/>
        <v/>
      </c>
      <c r="M27" s="139">
        <f>SUM(M25:M26)</f>
        <v>0</v>
      </c>
      <c r="N27" s="140" t="str">
        <f t="shared" si="15"/>
        <v/>
      </c>
      <c r="O27" s="138">
        <f>SUM(O25:O26)</f>
        <v>0</v>
      </c>
      <c r="P27" s="121" t="str">
        <f t="shared" si="16"/>
        <v/>
      </c>
      <c r="Q27" s="125">
        <f>SUM(Q25:Q26)</f>
        <v>0</v>
      </c>
      <c r="R27" s="141" t="str">
        <f t="shared" si="17"/>
        <v/>
      </c>
      <c r="S27" s="125">
        <f>SUM(S25:S26)</f>
        <v>0</v>
      </c>
      <c r="T27" s="142" t="str">
        <f t="shared" si="18"/>
        <v/>
      </c>
      <c r="U27" s="122">
        <f>SUM(U25:U26)</f>
        <v>0</v>
      </c>
      <c r="V27" s="123" t="str">
        <f t="shared" si="19"/>
        <v/>
      </c>
      <c r="W27" s="124">
        <f>SUM(W25:W26)</f>
        <v>0</v>
      </c>
      <c r="X27" s="123" t="str">
        <f t="shared" si="20"/>
        <v/>
      </c>
      <c r="Y27" s="124">
        <f>SUM(Y25:Y26)</f>
        <v>0</v>
      </c>
      <c r="Z27" s="140" t="str">
        <f t="shared" si="21"/>
        <v/>
      </c>
      <c r="AA27" s="84"/>
    </row>
    <row r="28" spans="1:27" ht="15" x14ac:dyDescent="0.25">
      <c r="A28" s="84"/>
      <c r="B28" s="84"/>
      <c r="C28" s="126"/>
      <c r="D28" s="127"/>
      <c r="E28" s="126"/>
      <c r="F28" s="127"/>
      <c r="G28" s="126"/>
      <c r="H28" s="127"/>
      <c r="I28" s="126"/>
      <c r="J28" s="127"/>
      <c r="K28" s="126"/>
      <c r="L28" s="127"/>
      <c r="M28" s="126"/>
      <c r="N28" s="127"/>
      <c r="O28" s="126"/>
      <c r="P28" s="127"/>
      <c r="Q28" s="126"/>
      <c r="R28" s="127"/>
      <c r="S28" s="126"/>
      <c r="T28" s="127"/>
      <c r="U28" s="126"/>
      <c r="V28" s="127"/>
      <c r="W28" s="126"/>
      <c r="X28" s="127"/>
      <c r="Y28" s="126"/>
      <c r="Z28" s="127"/>
      <c r="AA28" s="84"/>
    </row>
    <row r="29" spans="1:27" ht="15" x14ac:dyDescent="0.25">
      <c r="A29" s="84"/>
      <c r="B29" s="105" t="s">
        <v>2</v>
      </c>
      <c r="C29" s="129">
        <v>196.24177357949753</v>
      </c>
      <c r="D29" s="107">
        <f>IFERROR(C29/C$31,"")</f>
        <v>1</v>
      </c>
      <c r="E29" s="108">
        <v>194.85443724000001</v>
      </c>
      <c r="F29" s="107">
        <f>IFERROR(E29/E$31,"")</f>
        <v>1</v>
      </c>
      <c r="G29" s="108">
        <v>19374.2643336</v>
      </c>
      <c r="H29" s="107">
        <f>IFERROR(G29/G$31,"")</f>
        <v>1</v>
      </c>
      <c r="I29" s="130"/>
      <c r="J29" s="131" t="str">
        <f>IFERROR(I29/I$31,"")</f>
        <v/>
      </c>
      <c r="K29" s="132"/>
      <c r="L29" s="131" t="str">
        <f>IFERROR(K29/K$31,"")</f>
        <v/>
      </c>
      <c r="M29" s="132"/>
      <c r="N29" s="133" t="str">
        <f>IFERROR(M29/M$31,"")</f>
        <v/>
      </c>
      <c r="O29" s="129"/>
      <c r="P29" s="107" t="str">
        <f>IFERROR(O29/O$31,"")</f>
        <v/>
      </c>
      <c r="Q29" s="108"/>
      <c r="R29" s="107" t="str">
        <f>IFERROR(Q29/Q$31,"")</f>
        <v/>
      </c>
      <c r="S29" s="108"/>
      <c r="T29" s="134" t="str">
        <f>IFERROR(S29/S$31,"")</f>
        <v/>
      </c>
      <c r="U29" s="130"/>
      <c r="V29" s="131" t="str">
        <f>IFERROR(U29/U$31,"")</f>
        <v/>
      </c>
      <c r="W29" s="132"/>
      <c r="X29" s="131" t="str">
        <f>IFERROR(W29/W$31,"")</f>
        <v/>
      </c>
      <c r="Y29" s="132"/>
      <c r="Z29" s="133" t="str">
        <f>IFERROR(Y29/Y$31,"")</f>
        <v/>
      </c>
      <c r="AA29" s="84"/>
    </row>
    <row r="30" spans="1:27" ht="15" x14ac:dyDescent="0.25">
      <c r="A30" s="84"/>
      <c r="B30" s="114" t="s">
        <v>1</v>
      </c>
      <c r="C30" s="135"/>
      <c r="D30" s="115">
        <f t="shared" ref="D30:F31" si="22">IFERROR(C30/C$31,"")</f>
        <v>0</v>
      </c>
      <c r="E30" s="113"/>
      <c r="F30" s="115">
        <f t="shared" si="22"/>
        <v>0</v>
      </c>
      <c r="G30" s="113"/>
      <c r="H30" s="115">
        <f t="shared" ref="H30:H31" si="23">IFERROR(G30/G$31,"")</f>
        <v>0</v>
      </c>
      <c r="I30" s="109"/>
      <c r="J30" s="110" t="str">
        <f t="shared" ref="J30:J31" si="24">IFERROR(I30/I$31,"")</f>
        <v/>
      </c>
      <c r="K30" s="111"/>
      <c r="L30" s="110" t="str">
        <f t="shared" ref="L30:L31" si="25">IFERROR(K30/K$31,"")</f>
        <v/>
      </c>
      <c r="M30" s="111"/>
      <c r="N30" s="136" t="str">
        <f t="shared" ref="N30:N31" si="26">IFERROR(M30/M$31,"")</f>
        <v/>
      </c>
      <c r="O30" s="135"/>
      <c r="P30" s="115" t="str">
        <f t="shared" ref="P30:P31" si="27">IFERROR(O30/O$31,"")</f>
        <v/>
      </c>
      <c r="Q30" s="113"/>
      <c r="R30" s="115" t="str">
        <f t="shared" ref="R30:R31" si="28">IFERROR(Q30/Q$31,"")</f>
        <v/>
      </c>
      <c r="S30" s="113"/>
      <c r="T30" s="137" t="str">
        <f t="shared" ref="T30:T31" si="29">IFERROR(S30/S$31,"")</f>
        <v/>
      </c>
      <c r="U30" s="109"/>
      <c r="V30" s="110" t="str">
        <f t="shared" ref="V30:V31" si="30">IFERROR(U30/U$31,"")</f>
        <v/>
      </c>
      <c r="W30" s="111"/>
      <c r="X30" s="110" t="str">
        <f t="shared" ref="X30:X31" si="31">IFERROR(W30/W$31,"")</f>
        <v/>
      </c>
      <c r="Y30" s="111"/>
      <c r="Z30" s="136" t="str">
        <f t="shared" ref="Z30:Z31" si="32">IFERROR(Y30/Y$31,"")</f>
        <v/>
      </c>
      <c r="AA30" s="84"/>
    </row>
    <row r="31" spans="1:27" ht="15" x14ac:dyDescent="0.25">
      <c r="A31" s="84"/>
      <c r="B31" s="119" t="s">
        <v>0</v>
      </c>
      <c r="C31" s="138">
        <f>SUM(C29:C30)</f>
        <v>196.24177357949753</v>
      </c>
      <c r="D31" s="121">
        <f t="shared" si="22"/>
        <v>1</v>
      </c>
      <c r="E31" s="138">
        <f>SUM(E29:E30)</f>
        <v>194.85443724000001</v>
      </c>
      <c r="F31" s="121">
        <f t="shared" si="22"/>
        <v>1</v>
      </c>
      <c r="G31" s="138">
        <f>SUM(G29:G30)</f>
        <v>19374.2643336</v>
      </c>
      <c r="H31" s="121">
        <f t="shared" si="23"/>
        <v>1</v>
      </c>
      <c r="I31" s="122">
        <f>SUM(I29:I30)</f>
        <v>0</v>
      </c>
      <c r="J31" s="123" t="str">
        <f t="shared" si="24"/>
        <v/>
      </c>
      <c r="K31" s="124">
        <f>SUM(K29:K30)</f>
        <v>0</v>
      </c>
      <c r="L31" s="123" t="str">
        <f t="shared" si="25"/>
        <v/>
      </c>
      <c r="M31" s="124">
        <f>SUM(M29:M30)</f>
        <v>0</v>
      </c>
      <c r="N31" s="140" t="str">
        <f t="shared" si="26"/>
        <v/>
      </c>
      <c r="O31" s="138">
        <f>SUM(O29:O30)</f>
        <v>0</v>
      </c>
      <c r="P31" s="121" t="str">
        <f t="shared" si="27"/>
        <v/>
      </c>
      <c r="Q31" s="125">
        <f>SUM(Q29:Q30)</f>
        <v>0</v>
      </c>
      <c r="R31" s="121" t="str">
        <f t="shared" si="28"/>
        <v/>
      </c>
      <c r="S31" s="125">
        <f>SUM(S29:S30)</f>
        <v>0</v>
      </c>
      <c r="T31" s="142" t="str">
        <f t="shared" si="29"/>
        <v/>
      </c>
      <c r="U31" s="122">
        <f>SUM(U29:U30)</f>
        <v>0</v>
      </c>
      <c r="V31" s="123" t="str">
        <f t="shared" si="30"/>
        <v/>
      </c>
      <c r="W31" s="124">
        <f>SUM(W29:W30)</f>
        <v>0</v>
      </c>
      <c r="X31" s="123" t="str">
        <f t="shared" si="31"/>
        <v/>
      </c>
      <c r="Y31" s="124">
        <f>SUM(Y29:Y30)</f>
        <v>0</v>
      </c>
      <c r="Z31" s="140" t="str">
        <f t="shared" si="32"/>
        <v/>
      </c>
      <c r="AA31" s="84"/>
    </row>
    <row r="32" spans="1:27" ht="15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1:27" s="98" customFormat="1" ht="15.75" x14ac:dyDescent="0.25">
      <c r="A33" s="92"/>
      <c r="B33" s="143" t="s">
        <v>33</v>
      </c>
      <c r="C33" s="91" t="s">
        <v>25</v>
      </c>
      <c r="D33" s="89"/>
      <c r="E33" s="89"/>
      <c r="F33" s="89"/>
      <c r="G33" s="89"/>
      <c r="H33" s="90"/>
      <c r="I33" s="91" t="s">
        <v>24</v>
      </c>
      <c r="J33" s="89"/>
      <c r="K33" s="89"/>
      <c r="L33" s="89"/>
      <c r="M33" s="89"/>
      <c r="N33" s="90"/>
      <c r="O33" s="91" t="s">
        <v>23</v>
      </c>
      <c r="P33" s="89"/>
      <c r="Q33" s="89"/>
      <c r="R33" s="89"/>
      <c r="S33" s="89"/>
      <c r="T33" s="90"/>
      <c r="U33" s="91" t="s">
        <v>22</v>
      </c>
      <c r="V33" s="89"/>
      <c r="W33" s="89"/>
      <c r="X33" s="89"/>
      <c r="Y33" s="89"/>
      <c r="Z33" s="90"/>
      <c r="AA33" s="92"/>
    </row>
    <row r="34" spans="1:27" s="98" customFormat="1" ht="30" customHeight="1" x14ac:dyDescent="0.25">
      <c r="A34" s="92"/>
      <c r="B34" s="93" t="str">
        <f>CONCATENATE("20",RIGHT([1]הנחיות!B20,2))</f>
        <v>2025</v>
      </c>
      <c r="C34" s="97" t="s">
        <v>21</v>
      </c>
      <c r="D34" s="95"/>
      <c r="E34" s="95" t="s">
        <v>20</v>
      </c>
      <c r="F34" s="95"/>
      <c r="G34" s="95" t="s">
        <v>19</v>
      </c>
      <c r="H34" s="96"/>
      <c r="I34" s="97" t="s">
        <v>21</v>
      </c>
      <c r="J34" s="95"/>
      <c r="K34" s="95" t="s">
        <v>20</v>
      </c>
      <c r="L34" s="95"/>
      <c r="M34" s="95" t="s">
        <v>19</v>
      </c>
      <c r="N34" s="96"/>
      <c r="O34" s="97" t="s">
        <v>21</v>
      </c>
      <c r="P34" s="95"/>
      <c r="Q34" s="95" t="s">
        <v>20</v>
      </c>
      <c r="R34" s="95"/>
      <c r="S34" s="95" t="s">
        <v>19</v>
      </c>
      <c r="T34" s="96"/>
      <c r="U34" s="97" t="s">
        <v>21</v>
      </c>
      <c r="V34" s="95"/>
      <c r="W34" s="95" t="s">
        <v>20</v>
      </c>
      <c r="X34" s="95"/>
      <c r="Y34" s="95" t="s">
        <v>19</v>
      </c>
      <c r="Z34" s="96"/>
      <c r="AA34" s="92"/>
    </row>
    <row r="35" spans="1:27" s="98" customFormat="1" ht="14.25" customHeight="1" x14ac:dyDescent="0.25">
      <c r="A35" s="92"/>
      <c r="B35" s="99"/>
      <c r="C35" s="103" t="s">
        <v>18</v>
      </c>
      <c r="D35" s="101" t="s">
        <v>17</v>
      </c>
      <c r="E35" s="101" t="s">
        <v>18</v>
      </c>
      <c r="F35" s="101" t="s">
        <v>17</v>
      </c>
      <c r="G35" s="101" t="s">
        <v>18</v>
      </c>
      <c r="H35" s="102" t="s">
        <v>17</v>
      </c>
      <c r="I35" s="103" t="s">
        <v>18</v>
      </c>
      <c r="J35" s="101" t="s">
        <v>17</v>
      </c>
      <c r="K35" s="101" t="s">
        <v>18</v>
      </c>
      <c r="L35" s="101" t="s">
        <v>17</v>
      </c>
      <c r="M35" s="101" t="s">
        <v>18</v>
      </c>
      <c r="N35" s="102" t="s">
        <v>17</v>
      </c>
      <c r="O35" s="103" t="s">
        <v>18</v>
      </c>
      <c r="P35" s="101" t="s">
        <v>17</v>
      </c>
      <c r="Q35" s="101" t="s">
        <v>18</v>
      </c>
      <c r="R35" s="101" t="s">
        <v>17</v>
      </c>
      <c r="S35" s="101" t="s">
        <v>18</v>
      </c>
      <c r="T35" s="102" t="s">
        <v>17</v>
      </c>
      <c r="U35" s="103" t="s">
        <v>18</v>
      </c>
      <c r="V35" s="101" t="s">
        <v>17</v>
      </c>
      <c r="W35" s="101" t="s">
        <v>18</v>
      </c>
      <c r="X35" s="101" t="s">
        <v>17</v>
      </c>
      <c r="Y35" s="101" t="s">
        <v>18</v>
      </c>
      <c r="Z35" s="102" t="s">
        <v>17</v>
      </c>
      <c r="AA35" s="92"/>
    </row>
    <row r="36" spans="1:27" ht="15" x14ac:dyDescent="0.25">
      <c r="A36" s="84"/>
      <c r="B36" s="105" t="s">
        <v>16</v>
      </c>
      <c r="C36" s="144">
        <f>C8</f>
        <v>139.33707924000001</v>
      </c>
      <c r="D36" s="107">
        <f>IFERROR(C36/C$51,"")</f>
        <v>0.71002761898477529</v>
      </c>
      <c r="E36" s="145">
        <f>E8</f>
        <v>139.33707924000001</v>
      </c>
      <c r="F36" s="107">
        <f>IFERROR(E36/E$51,"")</f>
        <v>0.7150829163227117</v>
      </c>
      <c r="G36" s="145">
        <f>G8</f>
        <v>13695</v>
      </c>
      <c r="H36" s="134">
        <f>IFERROR(G36/G$51,"")</f>
        <v>0.7068655492765894</v>
      </c>
      <c r="I36" s="146" t="str">
        <f>IF(I$23=0,"",I8+C36)</f>
        <v/>
      </c>
      <c r="J36" s="131" t="str">
        <f>IFERROR(I36/I$51,"")</f>
        <v/>
      </c>
      <c r="K36" s="147" t="str">
        <f>IF(K$23=0,"",K8+E36)</f>
        <v/>
      </c>
      <c r="L36" s="131" t="str">
        <f>IFERROR(K36/K$51,"")</f>
        <v/>
      </c>
      <c r="M36" s="147">
        <f>M8</f>
        <v>0</v>
      </c>
      <c r="N36" s="133" t="str">
        <f>IFERROR(M36/M$51,"")</f>
        <v/>
      </c>
      <c r="O36" s="148" t="str">
        <f>IF(O$23=0,"",O8+I36)</f>
        <v/>
      </c>
      <c r="P36" s="107" t="str">
        <f>IFERROR(O36/O$51,"")</f>
        <v/>
      </c>
      <c r="Q36" s="145" t="str">
        <f>IF(Q$23=0,"",Q8+K36)</f>
        <v/>
      </c>
      <c r="R36" s="107" t="str">
        <f>IFERROR(Q36/Q$51,"")</f>
        <v/>
      </c>
      <c r="S36" s="145">
        <f>S8</f>
        <v>0</v>
      </c>
      <c r="T36" s="134" t="str">
        <f>IFERROR(S36/S$51,"")</f>
        <v/>
      </c>
      <c r="U36" s="146" t="str">
        <f>IF(U$23=0,"",U8+O36)</f>
        <v/>
      </c>
      <c r="V36" s="131" t="str">
        <f>IFERROR(U36/U$51,"")</f>
        <v/>
      </c>
      <c r="W36" s="147" t="str">
        <f>IF(W$23=0,"",W8+Q36)</f>
        <v/>
      </c>
      <c r="X36" s="131" t="str">
        <f>IFERROR(W36/W$51,"")</f>
        <v/>
      </c>
      <c r="Y36" s="147">
        <f>Y8</f>
        <v>0</v>
      </c>
      <c r="Z36" s="133" t="str">
        <f>IFERROR(Y36/Y$51,"")</f>
        <v/>
      </c>
      <c r="AA36" s="84"/>
    </row>
    <row r="37" spans="1:27" ht="15" x14ac:dyDescent="0.25">
      <c r="A37" s="84"/>
      <c r="B37" s="114" t="s">
        <v>15</v>
      </c>
      <c r="C37" s="149">
        <f t="shared" ref="C37:E50" si="33">C9</f>
        <v>56.904694339497524</v>
      </c>
      <c r="D37" s="115">
        <f t="shared" ref="D37:F51" si="34">IFERROR(C37/C$51,"")</f>
        <v>0.28997238101522477</v>
      </c>
      <c r="E37" s="150">
        <f t="shared" si="33"/>
        <v>55.517358000000002</v>
      </c>
      <c r="F37" s="115">
        <f t="shared" si="34"/>
        <v>0.2849170836772883</v>
      </c>
      <c r="G37" s="150">
        <f t="shared" ref="G37:G50" si="35">G9</f>
        <v>5679.2643335999992</v>
      </c>
      <c r="H37" s="137">
        <f t="shared" ref="H37:H51" si="36">IFERROR(G37/G$51,"")</f>
        <v>0.29313445072341054</v>
      </c>
      <c r="I37" s="151" t="str">
        <f t="shared" ref="I37:I50" si="37">IF(I$23=0,"",I9+C37)</f>
        <v/>
      </c>
      <c r="J37" s="110" t="str">
        <f t="shared" ref="J37:L51" si="38">IFERROR(I37/I$51,"")</f>
        <v/>
      </c>
      <c r="K37" s="152" t="str">
        <f t="shared" ref="K37:K50" si="39">IF(K$23=0,"",K9+E37)</f>
        <v/>
      </c>
      <c r="L37" s="110" t="str">
        <f t="shared" si="38"/>
        <v/>
      </c>
      <c r="M37" s="152">
        <f t="shared" ref="M37:M50" si="40">M9</f>
        <v>0</v>
      </c>
      <c r="N37" s="136" t="str">
        <f t="shared" ref="N37:N51" si="41">IFERROR(M37/M$51,"")</f>
        <v/>
      </c>
      <c r="O37" s="153" t="str">
        <f t="shared" ref="O37:O50" si="42">IF(O$23=0,"",O9+I37)</f>
        <v/>
      </c>
      <c r="P37" s="115" t="str">
        <f t="shared" ref="P37:P51" si="43">IFERROR(O37/O$51,"")</f>
        <v/>
      </c>
      <c r="Q37" s="150" t="str">
        <f t="shared" ref="Q37:Q50" si="44">IF(Q$23=0,"",Q9+K37)</f>
        <v/>
      </c>
      <c r="R37" s="115" t="str">
        <f t="shared" ref="R37:R51" si="45">IFERROR(Q37/Q$51,"")</f>
        <v/>
      </c>
      <c r="S37" s="150">
        <f t="shared" ref="S37:S50" si="46">S9</f>
        <v>0</v>
      </c>
      <c r="T37" s="137" t="str">
        <f t="shared" ref="T37:T51" si="47">IFERROR(S37/S$51,"")</f>
        <v/>
      </c>
      <c r="U37" s="151" t="str">
        <f t="shared" ref="U37:U50" si="48">IF(U$23=0,"",U9+O37)</f>
        <v/>
      </c>
      <c r="V37" s="110" t="str">
        <f t="shared" ref="V37:V51" si="49">IFERROR(U37/U$51,"")</f>
        <v/>
      </c>
      <c r="W37" s="152" t="str">
        <f t="shared" ref="W37:W50" si="50">IF(W$23=0,"",W9+Q37)</f>
        <v/>
      </c>
      <c r="X37" s="110" t="str">
        <f t="shared" ref="X37:X51" si="51">IFERROR(W37/W$51,"")</f>
        <v/>
      </c>
      <c r="Y37" s="152">
        <f t="shared" ref="Y37:Y50" si="52">Y9</f>
        <v>0</v>
      </c>
      <c r="Z37" s="136" t="str">
        <f t="shared" ref="Z37:Z51" si="53">IFERROR(Y37/Y$51,"")</f>
        <v/>
      </c>
      <c r="AA37" s="84"/>
    </row>
    <row r="38" spans="1:27" ht="15" x14ac:dyDescent="0.25">
      <c r="A38" s="84"/>
      <c r="B38" s="114" t="s">
        <v>14</v>
      </c>
      <c r="C38" s="149">
        <f t="shared" si="33"/>
        <v>0</v>
      </c>
      <c r="D38" s="115">
        <f t="shared" si="34"/>
        <v>0</v>
      </c>
      <c r="E38" s="150">
        <f t="shared" si="33"/>
        <v>0</v>
      </c>
      <c r="F38" s="115">
        <f t="shared" si="34"/>
        <v>0</v>
      </c>
      <c r="G38" s="150">
        <f t="shared" si="35"/>
        <v>0</v>
      </c>
      <c r="H38" s="137">
        <f t="shared" si="36"/>
        <v>0</v>
      </c>
      <c r="I38" s="151" t="str">
        <f t="shared" si="37"/>
        <v/>
      </c>
      <c r="J38" s="110" t="str">
        <f t="shared" si="38"/>
        <v/>
      </c>
      <c r="K38" s="152" t="str">
        <f t="shared" si="39"/>
        <v/>
      </c>
      <c r="L38" s="110" t="str">
        <f t="shared" si="38"/>
        <v/>
      </c>
      <c r="M38" s="152">
        <f t="shared" si="40"/>
        <v>0</v>
      </c>
      <c r="N38" s="136" t="str">
        <f t="shared" si="41"/>
        <v/>
      </c>
      <c r="O38" s="153" t="str">
        <f t="shared" si="42"/>
        <v/>
      </c>
      <c r="P38" s="115" t="str">
        <f t="shared" si="43"/>
        <v/>
      </c>
      <c r="Q38" s="150" t="str">
        <f t="shared" si="44"/>
        <v/>
      </c>
      <c r="R38" s="115" t="str">
        <f t="shared" si="45"/>
        <v/>
      </c>
      <c r="S38" s="150">
        <f t="shared" si="46"/>
        <v>0</v>
      </c>
      <c r="T38" s="137" t="str">
        <f t="shared" si="47"/>
        <v/>
      </c>
      <c r="U38" s="151" t="str">
        <f t="shared" si="48"/>
        <v/>
      </c>
      <c r="V38" s="110" t="str">
        <f t="shared" si="49"/>
        <v/>
      </c>
      <c r="W38" s="152" t="str">
        <f t="shared" si="50"/>
        <v/>
      </c>
      <c r="X38" s="110" t="str">
        <f t="shared" si="51"/>
        <v/>
      </c>
      <c r="Y38" s="152">
        <f t="shared" si="52"/>
        <v>0</v>
      </c>
      <c r="Z38" s="136" t="str">
        <f t="shared" si="53"/>
        <v/>
      </c>
      <c r="AA38" s="84"/>
    </row>
    <row r="39" spans="1:27" ht="15" x14ac:dyDescent="0.25">
      <c r="A39" s="84"/>
      <c r="B39" s="114" t="s">
        <v>13</v>
      </c>
      <c r="C39" s="149">
        <f t="shared" si="33"/>
        <v>0</v>
      </c>
      <c r="D39" s="115">
        <f t="shared" si="34"/>
        <v>0</v>
      </c>
      <c r="E39" s="150">
        <f t="shared" si="33"/>
        <v>0</v>
      </c>
      <c r="F39" s="115">
        <f t="shared" si="34"/>
        <v>0</v>
      </c>
      <c r="G39" s="150">
        <f t="shared" si="35"/>
        <v>0</v>
      </c>
      <c r="H39" s="137">
        <f t="shared" si="36"/>
        <v>0</v>
      </c>
      <c r="I39" s="151" t="str">
        <f t="shared" si="37"/>
        <v/>
      </c>
      <c r="J39" s="110" t="str">
        <f t="shared" si="38"/>
        <v/>
      </c>
      <c r="K39" s="152" t="str">
        <f t="shared" si="39"/>
        <v/>
      </c>
      <c r="L39" s="110" t="str">
        <f t="shared" si="38"/>
        <v/>
      </c>
      <c r="M39" s="152">
        <f t="shared" si="40"/>
        <v>0</v>
      </c>
      <c r="N39" s="136" t="str">
        <f t="shared" si="41"/>
        <v/>
      </c>
      <c r="O39" s="153" t="str">
        <f t="shared" si="42"/>
        <v/>
      </c>
      <c r="P39" s="115" t="str">
        <f t="shared" si="43"/>
        <v/>
      </c>
      <c r="Q39" s="150" t="str">
        <f t="shared" si="44"/>
        <v/>
      </c>
      <c r="R39" s="115" t="str">
        <f t="shared" si="45"/>
        <v/>
      </c>
      <c r="S39" s="150">
        <f t="shared" si="46"/>
        <v>0</v>
      </c>
      <c r="T39" s="137" t="str">
        <f t="shared" si="47"/>
        <v/>
      </c>
      <c r="U39" s="151" t="str">
        <f t="shared" si="48"/>
        <v/>
      </c>
      <c r="V39" s="110" t="str">
        <f t="shared" si="49"/>
        <v/>
      </c>
      <c r="W39" s="152" t="str">
        <f t="shared" si="50"/>
        <v/>
      </c>
      <c r="X39" s="110" t="str">
        <f t="shared" si="51"/>
        <v/>
      </c>
      <c r="Y39" s="152">
        <f t="shared" si="52"/>
        <v>0</v>
      </c>
      <c r="Z39" s="136" t="str">
        <f t="shared" si="53"/>
        <v/>
      </c>
      <c r="AA39" s="84"/>
    </row>
    <row r="40" spans="1:27" ht="15" x14ac:dyDescent="0.25">
      <c r="A40" s="84"/>
      <c r="B40" s="114" t="s">
        <v>12</v>
      </c>
      <c r="C40" s="149">
        <f t="shared" si="33"/>
        <v>0</v>
      </c>
      <c r="D40" s="115">
        <f t="shared" si="34"/>
        <v>0</v>
      </c>
      <c r="E40" s="150">
        <f t="shared" si="33"/>
        <v>0</v>
      </c>
      <c r="F40" s="115">
        <f t="shared" si="34"/>
        <v>0</v>
      </c>
      <c r="G40" s="150">
        <f t="shared" si="35"/>
        <v>0</v>
      </c>
      <c r="H40" s="137">
        <f t="shared" si="36"/>
        <v>0</v>
      </c>
      <c r="I40" s="151" t="str">
        <f t="shared" si="37"/>
        <v/>
      </c>
      <c r="J40" s="110" t="str">
        <f t="shared" si="38"/>
        <v/>
      </c>
      <c r="K40" s="152" t="str">
        <f t="shared" si="39"/>
        <v/>
      </c>
      <c r="L40" s="110" t="str">
        <f t="shared" si="38"/>
        <v/>
      </c>
      <c r="M40" s="152">
        <f t="shared" si="40"/>
        <v>0</v>
      </c>
      <c r="N40" s="136" t="str">
        <f t="shared" si="41"/>
        <v/>
      </c>
      <c r="O40" s="153" t="str">
        <f t="shared" si="42"/>
        <v/>
      </c>
      <c r="P40" s="115" t="str">
        <f t="shared" si="43"/>
        <v/>
      </c>
      <c r="Q40" s="150" t="str">
        <f t="shared" si="44"/>
        <v/>
      </c>
      <c r="R40" s="115" t="str">
        <f t="shared" si="45"/>
        <v/>
      </c>
      <c r="S40" s="150">
        <f t="shared" si="46"/>
        <v>0</v>
      </c>
      <c r="T40" s="137" t="str">
        <f t="shared" si="47"/>
        <v/>
      </c>
      <c r="U40" s="151" t="str">
        <f t="shared" si="48"/>
        <v/>
      </c>
      <c r="V40" s="110" t="str">
        <f t="shared" si="49"/>
        <v/>
      </c>
      <c r="W40" s="152" t="str">
        <f t="shared" si="50"/>
        <v/>
      </c>
      <c r="X40" s="110" t="str">
        <f t="shared" si="51"/>
        <v/>
      </c>
      <c r="Y40" s="152">
        <f t="shared" si="52"/>
        <v>0</v>
      </c>
      <c r="Z40" s="136" t="str">
        <f t="shared" si="53"/>
        <v/>
      </c>
      <c r="AA40" s="84"/>
    </row>
    <row r="41" spans="1:27" ht="15" x14ac:dyDescent="0.25">
      <c r="A41" s="84"/>
      <c r="B41" s="114" t="s">
        <v>11</v>
      </c>
      <c r="C41" s="149">
        <f t="shared" si="33"/>
        <v>0</v>
      </c>
      <c r="D41" s="115">
        <f t="shared" si="34"/>
        <v>0</v>
      </c>
      <c r="E41" s="150">
        <f t="shared" si="33"/>
        <v>0</v>
      </c>
      <c r="F41" s="115">
        <f t="shared" si="34"/>
        <v>0</v>
      </c>
      <c r="G41" s="150">
        <f t="shared" si="35"/>
        <v>0</v>
      </c>
      <c r="H41" s="137">
        <f t="shared" si="36"/>
        <v>0</v>
      </c>
      <c r="I41" s="151" t="str">
        <f t="shared" si="37"/>
        <v/>
      </c>
      <c r="J41" s="110" t="str">
        <f t="shared" si="38"/>
        <v/>
      </c>
      <c r="K41" s="152" t="str">
        <f t="shared" si="39"/>
        <v/>
      </c>
      <c r="L41" s="110" t="str">
        <f t="shared" si="38"/>
        <v/>
      </c>
      <c r="M41" s="152">
        <f t="shared" si="40"/>
        <v>0</v>
      </c>
      <c r="N41" s="136" t="str">
        <f t="shared" si="41"/>
        <v/>
      </c>
      <c r="O41" s="153" t="str">
        <f t="shared" si="42"/>
        <v/>
      </c>
      <c r="P41" s="115" t="str">
        <f t="shared" si="43"/>
        <v/>
      </c>
      <c r="Q41" s="150" t="str">
        <f t="shared" si="44"/>
        <v/>
      </c>
      <c r="R41" s="115" t="str">
        <f t="shared" si="45"/>
        <v/>
      </c>
      <c r="S41" s="150">
        <f t="shared" si="46"/>
        <v>0</v>
      </c>
      <c r="T41" s="137" t="str">
        <f t="shared" si="47"/>
        <v/>
      </c>
      <c r="U41" s="151" t="str">
        <f t="shared" si="48"/>
        <v/>
      </c>
      <c r="V41" s="110" t="str">
        <f t="shared" si="49"/>
        <v/>
      </c>
      <c r="W41" s="152" t="str">
        <f t="shared" si="50"/>
        <v/>
      </c>
      <c r="X41" s="110" t="str">
        <f t="shared" si="51"/>
        <v/>
      </c>
      <c r="Y41" s="152">
        <f t="shared" si="52"/>
        <v>0</v>
      </c>
      <c r="Z41" s="136" t="str">
        <f t="shared" si="53"/>
        <v/>
      </c>
      <c r="AA41" s="84"/>
    </row>
    <row r="42" spans="1:27" ht="15" x14ac:dyDescent="0.25">
      <c r="A42" s="84"/>
      <c r="B42" s="114" t="s">
        <v>10</v>
      </c>
      <c r="C42" s="149">
        <f t="shared" si="33"/>
        <v>0</v>
      </c>
      <c r="D42" s="115">
        <f t="shared" si="34"/>
        <v>0</v>
      </c>
      <c r="E42" s="150">
        <f t="shared" si="33"/>
        <v>0</v>
      </c>
      <c r="F42" s="115">
        <f t="shared" si="34"/>
        <v>0</v>
      </c>
      <c r="G42" s="150">
        <f t="shared" si="35"/>
        <v>0</v>
      </c>
      <c r="H42" s="137">
        <f t="shared" si="36"/>
        <v>0</v>
      </c>
      <c r="I42" s="151" t="str">
        <f t="shared" si="37"/>
        <v/>
      </c>
      <c r="J42" s="110" t="str">
        <f t="shared" si="38"/>
        <v/>
      </c>
      <c r="K42" s="152" t="str">
        <f t="shared" si="39"/>
        <v/>
      </c>
      <c r="L42" s="110" t="str">
        <f t="shared" si="38"/>
        <v/>
      </c>
      <c r="M42" s="152">
        <f t="shared" si="40"/>
        <v>0</v>
      </c>
      <c r="N42" s="136" t="str">
        <f t="shared" si="41"/>
        <v/>
      </c>
      <c r="O42" s="153" t="str">
        <f t="shared" si="42"/>
        <v/>
      </c>
      <c r="P42" s="115" t="str">
        <f t="shared" si="43"/>
        <v/>
      </c>
      <c r="Q42" s="150" t="str">
        <f t="shared" si="44"/>
        <v/>
      </c>
      <c r="R42" s="115" t="str">
        <f t="shared" si="45"/>
        <v/>
      </c>
      <c r="S42" s="150">
        <f t="shared" si="46"/>
        <v>0</v>
      </c>
      <c r="T42" s="137" t="str">
        <f t="shared" si="47"/>
        <v/>
      </c>
      <c r="U42" s="151" t="str">
        <f t="shared" si="48"/>
        <v/>
      </c>
      <c r="V42" s="110" t="str">
        <f t="shared" si="49"/>
        <v/>
      </c>
      <c r="W42" s="152" t="str">
        <f t="shared" si="50"/>
        <v/>
      </c>
      <c r="X42" s="110" t="str">
        <f t="shared" si="51"/>
        <v/>
      </c>
      <c r="Y42" s="152">
        <f t="shared" si="52"/>
        <v>0</v>
      </c>
      <c r="Z42" s="136" t="str">
        <f t="shared" si="53"/>
        <v/>
      </c>
      <c r="AA42" s="84"/>
    </row>
    <row r="43" spans="1:27" ht="15" x14ac:dyDescent="0.25">
      <c r="A43" s="84"/>
      <c r="B43" s="114" t="s">
        <v>9</v>
      </c>
      <c r="C43" s="149">
        <f t="shared" si="33"/>
        <v>0</v>
      </c>
      <c r="D43" s="115">
        <f t="shared" si="34"/>
        <v>0</v>
      </c>
      <c r="E43" s="150">
        <f t="shared" si="33"/>
        <v>0</v>
      </c>
      <c r="F43" s="115">
        <f t="shared" si="34"/>
        <v>0</v>
      </c>
      <c r="G43" s="150">
        <f t="shared" si="35"/>
        <v>0</v>
      </c>
      <c r="H43" s="137">
        <f t="shared" si="36"/>
        <v>0</v>
      </c>
      <c r="I43" s="151" t="str">
        <f t="shared" si="37"/>
        <v/>
      </c>
      <c r="J43" s="110" t="str">
        <f t="shared" si="38"/>
        <v/>
      </c>
      <c r="K43" s="152" t="str">
        <f t="shared" si="39"/>
        <v/>
      </c>
      <c r="L43" s="110" t="str">
        <f t="shared" si="38"/>
        <v/>
      </c>
      <c r="M43" s="152">
        <f t="shared" si="40"/>
        <v>0</v>
      </c>
      <c r="N43" s="136" t="str">
        <f t="shared" si="41"/>
        <v/>
      </c>
      <c r="O43" s="153" t="str">
        <f t="shared" si="42"/>
        <v/>
      </c>
      <c r="P43" s="115" t="str">
        <f t="shared" si="43"/>
        <v/>
      </c>
      <c r="Q43" s="150" t="str">
        <f t="shared" si="44"/>
        <v/>
      </c>
      <c r="R43" s="115" t="str">
        <f t="shared" si="45"/>
        <v/>
      </c>
      <c r="S43" s="150">
        <f t="shared" si="46"/>
        <v>0</v>
      </c>
      <c r="T43" s="137" t="str">
        <f t="shared" si="47"/>
        <v/>
      </c>
      <c r="U43" s="151" t="str">
        <f t="shared" si="48"/>
        <v/>
      </c>
      <c r="V43" s="110" t="str">
        <f t="shared" si="49"/>
        <v/>
      </c>
      <c r="W43" s="152" t="str">
        <f t="shared" si="50"/>
        <v/>
      </c>
      <c r="X43" s="110" t="str">
        <f t="shared" si="51"/>
        <v/>
      </c>
      <c r="Y43" s="152">
        <f t="shared" si="52"/>
        <v>0</v>
      </c>
      <c r="Z43" s="136" t="str">
        <f t="shared" si="53"/>
        <v/>
      </c>
      <c r="AA43" s="84"/>
    </row>
    <row r="44" spans="1:27" ht="15" x14ac:dyDescent="0.25">
      <c r="A44" s="84"/>
      <c r="B44" s="114" t="s">
        <v>8</v>
      </c>
      <c r="C44" s="149">
        <f t="shared" si="33"/>
        <v>0</v>
      </c>
      <c r="D44" s="115">
        <f t="shared" si="34"/>
        <v>0</v>
      </c>
      <c r="E44" s="150">
        <f t="shared" si="33"/>
        <v>0</v>
      </c>
      <c r="F44" s="115">
        <f t="shared" si="34"/>
        <v>0</v>
      </c>
      <c r="G44" s="150">
        <f t="shared" si="35"/>
        <v>0</v>
      </c>
      <c r="H44" s="137">
        <f t="shared" si="36"/>
        <v>0</v>
      </c>
      <c r="I44" s="151" t="str">
        <f t="shared" si="37"/>
        <v/>
      </c>
      <c r="J44" s="110" t="str">
        <f t="shared" si="38"/>
        <v/>
      </c>
      <c r="K44" s="152" t="str">
        <f t="shared" si="39"/>
        <v/>
      </c>
      <c r="L44" s="110" t="str">
        <f t="shared" si="38"/>
        <v/>
      </c>
      <c r="M44" s="152">
        <f t="shared" si="40"/>
        <v>0</v>
      </c>
      <c r="N44" s="136" t="str">
        <f t="shared" si="41"/>
        <v/>
      </c>
      <c r="O44" s="153" t="str">
        <f t="shared" si="42"/>
        <v/>
      </c>
      <c r="P44" s="115" t="str">
        <f t="shared" si="43"/>
        <v/>
      </c>
      <c r="Q44" s="150" t="str">
        <f t="shared" si="44"/>
        <v/>
      </c>
      <c r="R44" s="115" t="str">
        <f t="shared" si="45"/>
        <v/>
      </c>
      <c r="S44" s="150">
        <f t="shared" si="46"/>
        <v>0</v>
      </c>
      <c r="T44" s="137" t="str">
        <f t="shared" si="47"/>
        <v/>
      </c>
      <c r="U44" s="151" t="str">
        <f t="shared" si="48"/>
        <v/>
      </c>
      <c r="V44" s="110" t="str">
        <f t="shared" si="49"/>
        <v/>
      </c>
      <c r="W44" s="152" t="str">
        <f t="shared" si="50"/>
        <v/>
      </c>
      <c r="X44" s="110" t="str">
        <f t="shared" si="51"/>
        <v/>
      </c>
      <c r="Y44" s="152">
        <f t="shared" si="52"/>
        <v>0</v>
      </c>
      <c r="Z44" s="136" t="str">
        <f t="shared" si="53"/>
        <v/>
      </c>
      <c r="AA44" s="84"/>
    </row>
    <row r="45" spans="1:27" ht="15" x14ac:dyDescent="0.25">
      <c r="A45" s="84"/>
      <c r="B45" s="114" t="s">
        <v>7</v>
      </c>
      <c r="C45" s="149">
        <f t="shared" si="33"/>
        <v>0</v>
      </c>
      <c r="D45" s="115">
        <f t="shared" si="34"/>
        <v>0</v>
      </c>
      <c r="E45" s="150">
        <f t="shared" si="33"/>
        <v>0</v>
      </c>
      <c r="F45" s="115">
        <f t="shared" si="34"/>
        <v>0</v>
      </c>
      <c r="G45" s="150">
        <f t="shared" si="35"/>
        <v>0</v>
      </c>
      <c r="H45" s="137">
        <f t="shared" si="36"/>
        <v>0</v>
      </c>
      <c r="I45" s="151" t="str">
        <f t="shared" si="37"/>
        <v/>
      </c>
      <c r="J45" s="110" t="str">
        <f t="shared" si="38"/>
        <v/>
      </c>
      <c r="K45" s="152" t="str">
        <f t="shared" si="39"/>
        <v/>
      </c>
      <c r="L45" s="110" t="str">
        <f t="shared" si="38"/>
        <v/>
      </c>
      <c r="M45" s="152">
        <f t="shared" si="40"/>
        <v>0</v>
      </c>
      <c r="N45" s="136" t="str">
        <f t="shared" si="41"/>
        <v/>
      </c>
      <c r="O45" s="153" t="str">
        <f t="shared" si="42"/>
        <v/>
      </c>
      <c r="P45" s="115" t="str">
        <f t="shared" si="43"/>
        <v/>
      </c>
      <c r="Q45" s="150" t="str">
        <f t="shared" si="44"/>
        <v/>
      </c>
      <c r="R45" s="115" t="str">
        <f t="shared" si="45"/>
        <v/>
      </c>
      <c r="S45" s="150">
        <f t="shared" si="46"/>
        <v>0</v>
      </c>
      <c r="T45" s="137" t="str">
        <f t="shared" si="47"/>
        <v/>
      </c>
      <c r="U45" s="151" t="str">
        <f t="shared" si="48"/>
        <v/>
      </c>
      <c r="V45" s="110" t="str">
        <f t="shared" si="49"/>
        <v/>
      </c>
      <c r="W45" s="152" t="str">
        <f t="shared" si="50"/>
        <v/>
      </c>
      <c r="X45" s="110" t="str">
        <f t="shared" si="51"/>
        <v/>
      </c>
      <c r="Y45" s="152">
        <f t="shared" si="52"/>
        <v>0</v>
      </c>
      <c r="Z45" s="136" t="str">
        <f t="shared" si="53"/>
        <v/>
      </c>
      <c r="AA45" s="84"/>
    </row>
    <row r="46" spans="1:27" ht="15" x14ac:dyDescent="0.25">
      <c r="A46" s="84"/>
      <c r="B46" s="114" t="s">
        <v>6</v>
      </c>
      <c r="C46" s="149">
        <f t="shared" si="33"/>
        <v>0</v>
      </c>
      <c r="D46" s="115">
        <f t="shared" si="34"/>
        <v>0</v>
      </c>
      <c r="E46" s="150">
        <f t="shared" si="33"/>
        <v>0</v>
      </c>
      <c r="F46" s="115">
        <f t="shared" si="34"/>
        <v>0</v>
      </c>
      <c r="G46" s="150">
        <f t="shared" si="35"/>
        <v>0</v>
      </c>
      <c r="H46" s="137">
        <f t="shared" si="36"/>
        <v>0</v>
      </c>
      <c r="I46" s="151" t="str">
        <f t="shared" si="37"/>
        <v/>
      </c>
      <c r="J46" s="110" t="str">
        <f t="shared" si="38"/>
        <v/>
      </c>
      <c r="K46" s="152" t="str">
        <f t="shared" si="39"/>
        <v/>
      </c>
      <c r="L46" s="110" t="str">
        <f t="shared" si="38"/>
        <v/>
      </c>
      <c r="M46" s="152">
        <f t="shared" si="40"/>
        <v>0</v>
      </c>
      <c r="N46" s="136" t="str">
        <f t="shared" si="41"/>
        <v/>
      </c>
      <c r="O46" s="153" t="str">
        <f t="shared" si="42"/>
        <v/>
      </c>
      <c r="P46" s="115" t="str">
        <f t="shared" si="43"/>
        <v/>
      </c>
      <c r="Q46" s="150" t="str">
        <f t="shared" si="44"/>
        <v/>
      </c>
      <c r="R46" s="115" t="str">
        <f t="shared" si="45"/>
        <v/>
      </c>
      <c r="S46" s="150">
        <f t="shared" si="46"/>
        <v>0</v>
      </c>
      <c r="T46" s="137" t="str">
        <f t="shared" si="47"/>
        <v/>
      </c>
      <c r="U46" s="151" t="str">
        <f t="shared" si="48"/>
        <v/>
      </c>
      <c r="V46" s="110" t="str">
        <f t="shared" si="49"/>
        <v/>
      </c>
      <c r="W46" s="152" t="str">
        <f t="shared" si="50"/>
        <v/>
      </c>
      <c r="X46" s="110" t="str">
        <f t="shared" si="51"/>
        <v/>
      </c>
      <c r="Y46" s="152">
        <f t="shared" si="52"/>
        <v>0</v>
      </c>
      <c r="Z46" s="136" t="str">
        <f t="shared" si="53"/>
        <v/>
      </c>
      <c r="AA46" s="84"/>
    </row>
    <row r="47" spans="1:27" ht="15" x14ac:dyDescent="0.25">
      <c r="A47" s="84"/>
      <c r="B47" s="114" t="s">
        <v>37</v>
      </c>
      <c r="C47" s="149">
        <f t="shared" si="33"/>
        <v>0</v>
      </c>
      <c r="D47" s="115">
        <f t="shared" si="34"/>
        <v>0</v>
      </c>
      <c r="E47" s="150">
        <f t="shared" si="33"/>
        <v>0</v>
      </c>
      <c r="F47" s="115">
        <f t="shared" si="34"/>
        <v>0</v>
      </c>
      <c r="G47" s="150">
        <f t="shared" si="35"/>
        <v>0</v>
      </c>
      <c r="H47" s="137">
        <f t="shared" si="36"/>
        <v>0</v>
      </c>
      <c r="I47" s="151" t="str">
        <f t="shared" si="37"/>
        <v/>
      </c>
      <c r="J47" s="110" t="str">
        <f t="shared" si="38"/>
        <v/>
      </c>
      <c r="K47" s="152" t="str">
        <f t="shared" si="39"/>
        <v/>
      </c>
      <c r="L47" s="110" t="str">
        <f t="shared" si="38"/>
        <v/>
      </c>
      <c r="M47" s="152">
        <f t="shared" si="40"/>
        <v>0</v>
      </c>
      <c r="N47" s="136" t="str">
        <f t="shared" si="41"/>
        <v/>
      </c>
      <c r="O47" s="153" t="str">
        <f t="shared" si="42"/>
        <v/>
      </c>
      <c r="P47" s="115" t="str">
        <f t="shared" si="43"/>
        <v/>
      </c>
      <c r="Q47" s="150" t="str">
        <f t="shared" si="44"/>
        <v/>
      </c>
      <c r="R47" s="115" t="str">
        <f t="shared" si="45"/>
        <v/>
      </c>
      <c r="S47" s="150">
        <f t="shared" si="46"/>
        <v>0</v>
      </c>
      <c r="T47" s="137" t="str">
        <f t="shared" si="47"/>
        <v/>
      </c>
      <c r="U47" s="151" t="str">
        <f t="shared" si="48"/>
        <v/>
      </c>
      <c r="V47" s="110" t="str">
        <f t="shared" si="49"/>
        <v/>
      </c>
      <c r="W47" s="152" t="str">
        <f t="shared" si="50"/>
        <v/>
      </c>
      <c r="X47" s="110" t="str">
        <f t="shared" si="51"/>
        <v/>
      </c>
      <c r="Y47" s="152">
        <f t="shared" si="52"/>
        <v>0</v>
      </c>
      <c r="Z47" s="136" t="str">
        <f t="shared" si="53"/>
        <v/>
      </c>
      <c r="AA47" s="84"/>
    </row>
    <row r="48" spans="1:27" ht="15" x14ac:dyDescent="0.25">
      <c r="A48" s="84"/>
      <c r="B48" s="114" t="s">
        <v>38</v>
      </c>
      <c r="C48" s="149">
        <f t="shared" si="33"/>
        <v>0</v>
      </c>
      <c r="D48" s="115">
        <f t="shared" si="34"/>
        <v>0</v>
      </c>
      <c r="E48" s="150">
        <f t="shared" si="33"/>
        <v>0</v>
      </c>
      <c r="F48" s="115">
        <f t="shared" si="34"/>
        <v>0</v>
      </c>
      <c r="G48" s="150">
        <f t="shared" si="35"/>
        <v>0</v>
      </c>
      <c r="H48" s="137">
        <f t="shared" si="36"/>
        <v>0</v>
      </c>
      <c r="I48" s="151" t="str">
        <f t="shared" si="37"/>
        <v/>
      </c>
      <c r="J48" s="110" t="str">
        <f t="shared" si="38"/>
        <v/>
      </c>
      <c r="K48" s="152" t="str">
        <f t="shared" si="39"/>
        <v/>
      </c>
      <c r="L48" s="110" t="str">
        <f t="shared" si="38"/>
        <v/>
      </c>
      <c r="M48" s="152">
        <f t="shared" si="40"/>
        <v>0</v>
      </c>
      <c r="N48" s="136" t="str">
        <f t="shared" si="41"/>
        <v/>
      </c>
      <c r="O48" s="153" t="str">
        <f t="shared" si="42"/>
        <v/>
      </c>
      <c r="P48" s="115" t="str">
        <f t="shared" si="43"/>
        <v/>
      </c>
      <c r="Q48" s="150" t="str">
        <f t="shared" si="44"/>
        <v/>
      </c>
      <c r="R48" s="115" t="str">
        <f t="shared" si="45"/>
        <v/>
      </c>
      <c r="S48" s="150">
        <f t="shared" si="46"/>
        <v>0</v>
      </c>
      <c r="T48" s="137" t="str">
        <f t="shared" si="47"/>
        <v/>
      </c>
      <c r="U48" s="151" t="str">
        <f t="shared" si="48"/>
        <v/>
      </c>
      <c r="V48" s="110" t="str">
        <f t="shared" si="49"/>
        <v/>
      </c>
      <c r="W48" s="152" t="str">
        <f t="shared" si="50"/>
        <v/>
      </c>
      <c r="X48" s="110" t="str">
        <f t="shared" si="51"/>
        <v/>
      </c>
      <c r="Y48" s="152">
        <f t="shared" si="52"/>
        <v>0</v>
      </c>
      <c r="Z48" s="136" t="str">
        <f t="shared" si="53"/>
        <v/>
      </c>
      <c r="AA48" s="84"/>
    </row>
    <row r="49" spans="1:27" ht="15" x14ac:dyDescent="0.25">
      <c r="A49" s="84"/>
      <c r="B49" s="114" t="s">
        <v>39</v>
      </c>
      <c r="C49" s="149">
        <f t="shared" si="33"/>
        <v>0</v>
      </c>
      <c r="D49" s="115">
        <f t="shared" si="34"/>
        <v>0</v>
      </c>
      <c r="E49" s="150">
        <f t="shared" si="33"/>
        <v>0</v>
      </c>
      <c r="F49" s="115">
        <f t="shared" si="34"/>
        <v>0</v>
      </c>
      <c r="G49" s="150">
        <f t="shared" si="35"/>
        <v>0</v>
      </c>
      <c r="H49" s="137">
        <f t="shared" si="36"/>
        <v>0</v>
      </c>
      <c r="I49" s="151" t="str">
        <f t="shared" si="37"/>
        <v/>
      </c>
      <c r="J49" s="110" t="str">
        <f t="shared" si="38"/>
        <v/>
      </c>
      <c r="K49" s="152" t="str">
        <f t="shared" si="39"/>
        <v/>
      </c>
      <c r="L49" s="110" t="str">
        <f t="shared" si="38"/>
        <v/>
      </c>
      <c r="M49" s="152">
        <f t="shared" si="40"/>
        <v>0</v>
      </c>
      <c r="N49" s="136" t="str">
        <f t="shared" si="41"/>
        <v/>
      </c>
      <c r="O49" s="153" t="str">
        <f t="shared" si="42"/>
        <v/>
      </c>
      <c r="P49" s="115" t="str">
        <f t="shared" si="43"/>
        <v/>
      </c>
      <c r="Q49" s="150" t="str">
        <f t="shared" si="44"/>
        <v/>
      </c>
      <c r="R49" s="115" t="str">
        <f t="shared" si="45"/>
        <v/>
      </c>
      <c r="S49" s="150">
        <f t="shared" si="46"/>
        <v>0</v>
      </c>
      <c r="T49" s="137" t="str">
        <f t="shared" si="47"/>
        <v/>
      </c>
      <c r="U49" s="151" t="str">
        <f t="shared" si="48"/>
        <v/>
      </c>
      <c r="V49" s="110" t="str">
        <f t="shared" si="49"/>
        <v/>
      </c>
      <c r="W49" s="152" t="str">
        <f t="shared" si="50"/>
        <v/>
      </c>
      <c r="X49" s="110" t="str">
        <f t="shared" si="51"/>
        <v/>
      </c>
      <c r="Y49" s="152">
        <f t="shared" si="52"/>
        <v>0</v>
      </c>
      <c r="Z49" s="136" t="str">
        <f t="shared" si="53"/>
        <v/>
      </c>
      <c r="AA49" s="84"/>
    </row>
    <row r="50" spans="1:27" ht="15" x14ac:dyDescent="0.25">
      <c r="A50" s="84"/>
      <c r="B50" s="114" t="s">
        <v>5</v>
      </c>
      <c r="C50" s="149">
        <f t="shared" si="33"/>
        <v>0</v>
      </c>
      <c r="D50" s="115">
        <f t="shared" si="34"/>
        <v>0</v>
      </c>
      <c r="E50" s="150">
        <f t="shared" si="33"/>
        <v>0</v>
      </c>
      <c r="F50" s="115">
        <f t="shared" si="34"/>
        <v>0</v>
      </c>
      <c r="G50" s="150">
        <f t="shared" si="35"/>
        <v>0</v>
      </c>
      <c r="H50" s="137">
        <f t="shared" si="36"/>
        <v>0</v>
      </c>
      <c r="I50" s="151" t="str">
        <f t="shared" si="37"/>
        <v/>
      </c>
      <c r="J50" s="110" t="str">
        <f t="shared" si="38"/>
        <v/>
      </c>
      <c r="K50" s="152" t="str">
        <f t="shared" si="39"/>
        <v/>
      </c>
      <c r="L50" s="110" t="str">
        <f t="shared" si="38"/>
        <v/>
      </c>
      <c r="M50" s="152">
        <f t="shared" si="40"/>
        <v>0</v>
      </c>
      <c r="N50" s="136" t="str">
        <f t="shared" si="41"/>
        <v/>
      </c>
      <c r="O50" s="153" t="str">
        <f t="shared" si="42"/>
        <v/>
      </c>
      <c r="P50" s="115" t="str">
        <f t="shared" si="43"/>
        <v/>
      </c>
      <c r="Q50" s="150" t="str">
        <f t="shared" si="44"/>
        <v/>
      </c>
      <c r="R50" s="115" t="str">
        <f t="shared" si="45"/>
        <v/>
      </c>
      <c r="S50" s="150">
        <f t="shared" si="46"/>
        <v>0</v>
      </c>
      <c r="T50" s="137" t="str">
        <f t="shared" si="47"/>
        <v/>
      </c>
      <c r="U50" s="151" t="str">
        <f t="shared" si="48"/>
        <v/>
      </c>
      <c r="V50" s="110" t="str">
        <f t="shared" si="49"/>
        <v/>
      </c>
      <c r="W50" s="152" t="str">
        <f t="shared" si="50"/>
        <v/>
      </c>
      <c r="X50" s="110" t="str">
        <f t="shared" si="51"/>
        <v/>
      </c>
      <c r="Y50" s="152">
        <f t="shared" si="52"/>
        <v>0</v>
      </c>
      <c r="Z50" s="136" t="str">
        <f t="shared" si="53"/>
        <v/>
      </c>
      <c r="AA50" s="84"/>
    </row>
    <row r="51" spans="1:27" ht="15" x14ac:dyDescent="0.25">
      <c r="A51" s="84"/>
      <c r="B51" s="119" t="s">
        <v>0</v>
      </c>
      <c r="C51" s="120">
        <f>SUM(C36:C50)</f>
        <v>196.24177357949753</v>
      </c>
      <c r="D51" s="121">
        <f t="shared" si="34"/>
        <v>1</v>
      </c>
      <c r="E51" s="125">
        <f>SUM(E36:E50)</f>
        <v>194.85443724000001</v>
      </c>
      <c r="F51" s="121">
        <f t="shared" si="34"/>
        <v>1</v>
      </c>
      <c r="G51" s="125">
        <f>SUM(G36:G50)</f>
        <v>19374.2643336</v>
      </c>
      <c r="H51" s="142">
        <f t="shared" si="36"/>
        <v>1</v>
      </c>
      <c r="I51" s="122">
        <f>SUM(I36:I50)</f>
        <v>0</v>
      </c>
      <c r="J51" s="123" t="str">
        <f t="shared" si="38"/>
        <v/>
      </c>
      <c r="K51" s="124">
        <f>SUM(K36:K50)</f>
        <v>0</v>
      </c>
      <c r="L51" s="123" t="str">
        <f t="shared" si="38"/>
        <v/>
      </c>
      <c r="M51" s="124">
        <f>SUM(M36:M50)</f>
        <v>0</v>
      </c>
      <c r="N51" s="140" t="str">
        <f t="shared" si="41"/>
        <v/>
      </c>
      <c r="O51" s="138">
        <f>SUM(O36:O50)</f>
        <v>0</v>
      </c>
      <c r="P51" s="121" t="str">
        <f t="shared" si="43"/>
        <v/>
      </c>
      <c r="Q51" s="125">
        <f>SUM(Q36:Q50)</f>
        <v>0</v>
      </c>
      <c r="R51" s="121" t="str">
        <f t="shared" si="45"/>
        <v/>
      </c>
      <c r="S51" s="125">
        <f>SUM(S36:S50)</f>
        <v>0</v>
      </c>
      <c r="T51" s="142" t="str">
        <f t="shared" si="47"/>
        <v/>
      </c>
      <c r="U51" s="122">
        <f>SUM(U36:U50)</f>
        <v>0</v>
      </c>
      <c r="V51" s="123" t="str">
        <f t="shared" si="49"/>
        <v/>
      </c>
      <c r="W51" s="124">
        <f>SUM(W36:W50)</f>
        <v>0</v>
      </c>
      <c r="X51" s="123" t="str">
        <f t="shared" si="51"/>
        <v/>
      </c>
      <c r="Y51" s="124">
        <f>SUM(Y36:Y50)</f>
        <v>0</v>
      </c>
      <c r="Z51" s="140" t="str">
        <f t="shared" si="53"/>
        <v/>
      </c>
      <c r="AA51" s="84"/>
    </row>
    <row r="52" spans="1:27" ht="15" x14ac:dyDescent="0.25">
      <c r="A52" s="84"/>
      <c r="B52" s="84"/>
      <c r="C52" s="126"/>
      <c r="D52" s="127"/>
      <c r="E52" s="126"/>
      <c r="F52" s="127"/>
      <c r="G52" s="126"/>
      <c r="H52" s="127"/>
      <c r="I52" s="126"/>
      <c r="J52" s="127"/>
      <c r="K52" s="126"/>
      <c r="L52" s="127"/>
      <c r="M52" s="126"/>
      <c r="N52" s="127"/>
      <c r="O52" s="126"/>
      <c r="P52" s="127"/>
      <c r="Q52" s="126"/>
      <c r="R52" s="127"/>
      <c r="S52" s="126"/>
      <c r="T52" s="127"/>
      <c r="U52" s="126"/>
      <c r="V52" s="127"/>
      <c r="W52" s="126"/>
      <c r="X52" s="127"/>
      <c r="Y52" s="128"/>
      <c r="Z52" s="127"/>
      <c r="AA52" s="84"/>
    </row>
    <row r="53" spans="1:27" ht="15" x14ac:dyDescent="0.25">
      <c r="A53" s="84"/>
      <c r="B53" s="105" t="s">
        <v>4</v>
      </c>
      <c r="C53" s="144">
        <f t="shared" ref="C53:E54" si="54">C25</f>
        <v>139.33707924000001</v>
      </c>
      <c r="D53" s="107">
        <f>IFERROR(C53/C$55,"")</f>
        <v>0.71002761898477529</v>
      </c>
      <c r="E53" s="145">
        <f t="shared" si="54"/>
        <v>139.33707924000001</v>
      </c>
      <c r="F53" s="107">
        <f>IFERROR(E53/E$55,"")</f>
        <v>0.7150829163227117</v>
      </c>
      <c r="G53" s="145">
        <f t="shared" ref="G53:G54" si="55">G25</f>
        <v>13695</v>
      </c>
      <c r="H53" s="134">
        <f>IFERROR(G53/G$55,"")</f>
        <v>0.7068655492765894</v>
      </c>
      <c r="I53" s="146" t="str">
        <f t="shared" ref="I53:I54" si="56">IF(I$23=0,"",I25+C53)</f>
        <v/>
      </c>
      <c r="J53" s="131" t="str">
        <f>IFERROR(I53/I$55,"")</f>
        <v/>
      </c>
      <c r="K53" s="147" t="str">
        <f t="shared" ref="K53:K54" si="57">IF(K$23=0,"",K25+E53)</f>
        <v/>
      </c>
      <c r="L53" s="131" t="str">
        <f>IFERROR(K53/K$55,"")</f>
        <v/>
      </c>
      <c r="M53" s="147">
        <f t="shared" ref="M53:M54" si="58">M25</f>
        <v>0</v>
      </c>
      <c r="N53" s="133" t="str">
        <f>IFERROR(M53/M$55,"")</f>
        <v/>
      </c>
      <c r="O53" s="144" t="str">
        <f t="shared" ref="O53:O54" si="59">IF(O$23=0,"",O25+I53)</f>
        <v/>
      </c>
      <c r="P53" s="107" t="str">
        <f>IFERROR(O53/O$55,"")</f>
        <v/>
      </c>
      <c r="Q53" s="145" t="str">
        <f t="shared" ref="Q53:Q54" si="60">IF(Q$23=0,"",Q25+K53)</f>
        <v/>
      </c>
      <c r="R53" s="107" t="str">
        <f>IFERROR(Q53/Q$55,"")</f>
        <v/>
      </c>
      <c r="S53" s="145">
        <f t="shared" ref="S53:S54" si="61">S25</f>
        <v>0</v>
      </c>
      <c r="T53" s="134" t="str">
        <f>IFERROR(S53/S$55,"")</f>
        <v/>
      </c>
      <c r="U53" s="146" t="str">
        <f t="shared" ref="U53:U54" si="62">IF(U$23=0,"",U25+O53)</f>
        <v/>
      </c>
      <c r="V53" s="131" t="str">
        <f>IFERROR(U53/U$55,"")</f>
        <v/>
      </c>
      <c r="W53" s="147" t="str">
        <f t="shared" ref="W53:W54" si="63">IF(W$23=0,"",W25+Q53)</f>
        <v/>
      </c>
      <c r="X53" s="131" t="str">
        <f>IFERROR(W53/W$55,"")</f>
        <v/>
      </c>
      <c r="Y53" s="147">
        <f t="shared" ref="Y53:Y54" si="64">Y25</f>
        <v>0</v>
      </c>
      <c r="Z53" s="133" t="str">
        <f>IFERROR(Y53/Y$55,"")</f>
        <v/>
      </c>
      <c r="AA53" s="84"/>
    </row>
    <row r="54" spans="1:27" ht="15" x14ac:dyDescent="0.25">
      <c r="A54" s="84"/>
      <c r="B54" s="114" t="s">
        <v>3</v>
      </c>
      <c r="C54" s="149">
        <f t="shared" si="54"/>
        <v>56.904694339497524</v>
      </c>
      <c r="D54" s="115">
        <f t="shared" ref="D54:F55" si="65">IFERROR(C54/C$55,"")</f>
        <v>0.28997238101522477</v>
      </c>
      <c r="E54" s="150">
        <f t="shared" si="54"/>
        <v>55.517358000000002</v>
      </c>
      <c r="F54" s="115">
        <f t="shared" si="65"/>
        <v>0.2849170836772883</v>
      </c>
      <c r="G54" s="150">
        <f t="shared" si="55"/>
        <v>5679.2643335999992</v>
      </c>
      <c r="H54" s="137">
        <f t="shared" ref="H54:H55" si="66">IFERROR(G54/G$55,"")</f>
        <v>0.29313445072341054</v>
      </c>
      <c r="I54" s="151" t="str">
        <f t="shared" si="56"/>
        <v/>
      </c>
      <c r="J54" s="110" t="str">
        <f t="shared" ref="J54:L55" si="67">IFERROR(I54/I$55,"")</f>
        <v/>
      </c>
      <c r="K54" s="152" t="str">
        <f t="shared" si="57"/>
        <v/>
      </c>
      <c r="L54" s="110" t="str">
        <f t="shared" si="67"/>
        <v/>
      </c>
      <c r="M54" s="152">
        <f t="shared" si="58"/>
        <v>0</v>
      </c>
      <c r="N54" s="136" t="str">
        <f t="shared" ref="N54:N55" si="68">IFERROR(M54/M$55,"")</f>
        <v/>
      </c>
      <c r="O54" s="149" t="str">
        <f t="shared" si="59"/>
        <v/>
      </c>
      <c r="P54" s="115" t="str">
        <f t="shared" ref="P54:P55" si="69">IFERROR(O54/O$55,"")</f>
        <v/>
      </c>
      <c r="Q54" s="150" t="str">
        <f t="shared" si="60"/>
        <v/>
      </c>
      <c r="R54" s="115" t="str">
        <f t="shared" ref="R54:R55" si="70">IFERROR(Q54/Q$55,"")</f>
        <v/>
      </c>
      <c r="S54" s="150">
        <f t="shared" si="61"/>
        <v>0</v>
      </c>
      <c r="T54" s="137" t="str">
        <f t="shared" ref="T54:T55" si="71">IFERROR(S54/S$55,"")</f>
        <v/>
      </c>
      <c r="U54" s="151" t="str">
        <f t="shared" si="62"/>
        <v/>
      </c>
      <c r="V54" s="110" t="str">
        <f t="shared" ref="V54:V55" si="72">IFERROR(U54/U$55,"")</f>
        <v/>
      </c>
      <c r="W54" s="152" t="str">
        <f t="shared" si="63"/>
        <v/>
      </c>
      <c r="X54" s="110" t="str">
        <f t="shared" ref="X54:X55" si="73">IFERROR(W54/W$55,"")</f>
        <v/>
      </c>
      <c r="Y54" s="152">
        <f t="shared" si="64"/>
        <v>0</v>
      </c>
      <c r="Z54" s="136" t="str">
        <f t="shared" ref="Z54:Z55" si="74">IFERROR(Y54/Y$55,"")</f>
        <v/>
      </c>
      <c r="AA54" s="84"/>
    </row>
    <row r="55" spans="1:27" ht="15" x14ac:dyDescent="0.25">
      <c r="A55" s="84"/>
      <c r="B55" s="119" t="s">
        <v>0</v>
      </c>
      <c r="C55" s="138">
        <f>SUM(C53:C54)</f>
        <v>196.24177357949753</v>
      </c>
      <c r="D55" s="121">
        <f t="shared" si="65"/>
        <v>1</v>
      </c>
      <c r="E55" s="125">
        <f>SUM(E53:E54)</f>
        <v>194.85443724000001</v>
      </c>
      <c r="F55" s="121">
        <f t="shared" si="65"/>
        <v>1</v>
      </c>
      <c r="G55" s="125">
        <f>SUM(G53:G54)</f>
        <v>19374.2643336</v>
      </c>
      <c r="H55" s="142">
        <f t="shared" si="66"/>
        <v>1</v>
      </c>
      <c r="I55" s="122">
        <f>SUM(I53:I54)</f>
        <v>0</v>
      </c>
      <c r="J55" s="123" t="str">
        <f t="shared" si="67"/>
        <v/>
      </c>
      <c r="K55" s="124">
        <f>SUM(K53:K54)</f>
        <v>0</v>
      </c>
      <c r="L55" s="123" t="str">
        <f t="shared" si="67"/>
        <v/>
      </c>
      <c r="M55" s="124">
        <f>SUM(M53:M54)</f>
        <v>0</v>
      </c>
      <c r="N55" s="140" t="str">
        <f t="shared" si="68"/>
        <v/>
      </c>
      <c r="O55" s="138">
        <f>SUM(O53:O54)</f>
        <v>0</v>
      </c>
      <c r="P55" s="121" t="str">
        <f t="shared" si="69"/>
        <v/>
      </c>
      <c r="Q55" s="125">
        <f>SUM(Q53:Q54)</f>
        <v>0</v>
      </c>
      <c r="R55" s="121" t="str">
        <f t="shared" si="70"/>
        <v/>
      </c>
      <c r="S55" s="125">
        <f>SUM(S53:S54)</f>
        <v>0</v>
      </c>
      <c r="T55" s="142" t="str">
        <f t="shared" si="71"/>
        <v/>
      </c>
      <c r="U55" s="122">
        <f>SUM(U53:U54)</f>
        <v>0</v>
      </c>
      <c r="V55" s="123" t="str">
        <f t="shared" si="72"/>
        <v/>
      </c>
      <c r="W55" s="124">
        <f>SUM(W53:W54)</f>
        <v>0</v>
      </c>
      <c r="X55" s="123" t="str">
        <f t="shared" si="73"/>
        <v/>
      </c>
      <c r="Y55" s="124">
        <f>SUM(Y53:Y54)</f>
        <v>0</v>
      </c>
      <c r="Z55" s="140" t="str">
        <f t="shared" si="74"/>
        <v/>
      </c>
      <c r="AA55" s="84"/>
    </row>
    <row r="56" spans="1:27" ht="15" x14ac:dyDescent="0.25">
      <c r="A56" s="84"/>
      <c r="B56" s="84"/>
      <c r="C56" s="126"/>
      <c r="D56" s="127"/>
      <c r="E56" s="126"/>
      <c r="F56" s="127"/>
      <c r="G56" s="126"/>
      <c r="H56" s="127"/>
      <c r="I56" s="126"/>
      <c r="J56" s="127"/>
      <c r="K56" s="126"/>
      <c r="L56" s="127"/>
      <c r="M56" s="126"/>
      <c r="N56" s="127"/>
      <c r="O56" s="126"/>
      <c r="P56" s="127"/>
      <c r="Q56" s="126"/>
      <c r="R56" s="127"/>
      <c r="S56" s="126"/>
      <c r="T56" s="127"/>
      <c r="U56" s="126"/>
      <c r="V56" s="127"/>
      <c r="W56" s="126"/>
      <c r="X56" s="127"/>
      <c r="Y56" s="126"/>
      <c r="Z56" s="127"/>
      <c r="AA56" s="84"/>
    </row>
    <row r="57" spans="1:27" ht="15" x14ac:dyDescent="0.25">
      <c r="A57" s="84"/>
      <c r="B57" s="105" t="s">
        <v>2</v>
      </c>
      <c r="C57" s="144">
        <f t="shared" ref="C57:E58" si="75">C29</f>
        <v>196.24177357949753</v>
      </c>
      <c r="D57" s="107">
        <f>IFERROR(C57/C$59,"")</f>
        <v>1</v>
      </c>
      <c r="E57" s="145">
        <f t="shared" si="75"/>
        <v>194.85443724000001</v>
      </c>
      <c r="F57" s="107">
        <f>IFERROR(E57/E$59,"")</f>
        <v>1</v>
      </c>
      <c r="G57" s="145">
        <f t="shared" ref="G57:G58" si="76">G29</f>
        <v>19374.2643336</v>
      </c>
      <c r="H57" s="134">
        <f>IFERROR(G57/G$59,"")</f>
        <v>1</v>
      </c>
      <c r="I57" s="146" t="str">
        <f t="shared" ref="I57:I58" si="77">IF(I$23=0,"",I29+C57)</f>
        <v/>
      </c>
      <c r="J57" s="131" t="str">
        <f>IFERROR(I57/I$59,"")</f>
        <v/>
      </c>
      <c r="K57" s="147" t="str">
        <f t="shared" ref="K57:K58" si="78">IF(K$23=0,"",K29+E57)</f>
        <v/>
      </c>
      <c r="L57" s="131" t="str">
        <f>IFERROR(K57/K$59,"")</f>
        <v/>
      </c>
      <c r="M57" s="147">
        <f t="shared" ref="M57:M58" si="79">M29</f>
        <v>0</v>
      </c>
      <c r="N57" s="133" t="str">
        <f>IFERROR(M57/M$59,"")</f>
        <v/>
      </c>
      <c r="O57" s="144" t="str">
        <f t="shared" ref="O57:O58" si="80">IF(O$23=0,"",O29+I57)</f>
        <v/>
      </c>
      <c r="P57" s="107" t="str">
        <f>IFERROR(O57/O$59,"")</f>
        <v/>
      </c>
      <c r="Q57" s="145" t="str">
        <f t="shared" ref="Q57:Q58" si="81">IF(Q$23=0,"",Q29+K57)</f>
        <v/>
      </c>
      <c r="R57" s="107" t="str">
        <f>IFERROR(Q57/Q$59,"")</f>
        <v/>
      </c>
      <c r="S57" s="145">
        <f t="shared" ref="S57:S58" si="82">S29</f>
        <v>0</v>
      </c>
      <c r="T57" s="134" t="str">
        <f>IFERROR(S57/S$59,"")</f>
        <v/>
      </c>
      <c r="U57" s="146" t="str">
        <f t="shared" ref="U57:U58" si="83">IF(U$23=0,"",U29+O57)</f>
        <v/>
      </c>
      <c r="V57" s="131" t="str">
        <f>IFERROR(U57/U$59,"")</f>
        <v/>
      </c>
      <c r="W57" s="147" t="str">
        <f t="shared" ref="W57:W58" si="84">IF(W$23=0,"",W29+Q57)</f>
        <v/>
      </c>
      <c r="X57" s="131" t="str">
        <f>IFERROR(W57/W$59,"")</f>
        <v/>
      </c>
      <c r="Y57" s="147">
        <f t="shared" ref="Y57:Y58" si="85">Y29</f>
        <v>0</v>
      </c>
      <c r="Z57" s="133" t="str">
        <f>IFERROR(Y57/Y$59,"")</f>
        <v/>
      </c>
      <c r="AA57" s="84"/>
    </row>
    <row r="58" spans="1:27" ht="15" x14ac:dyDescent="0.25">
      <c r="A58" s="84"/>
      <c r="B58" s="114" t="s">
        <v>1</v>
      </c>
      <c r="C58" s="149">
        <f t="shared" si="75"/>
        <v>0</v>
      </c>
      <c r="D58" s="115">
        <f t="shared" ref="D58:F59" si="86">IFERROR(C58/C$59,"")</f>
        <v>0</v>
      </c>
      <c r="E58" s="150">
        <f t="shared" si="75"/>
        <v>0</v>
      </c>
      <c r="F58" s="115">
        <f t="shared" si="86"/>
        <v>0</v>
      </c>
      <c r="G58" s="150">
        <f t="shared" si="76"/>
        <v>0</v>
      </c>
      <c r="H58" s="137">
        <f t="shared" ref="H58:H59" si="87">IFERROR(G58/G$59,"")</f>
        <v>0</v>
      </c>
      <c r="I58" s="151" t="str">
        <f t="shared" si="77"/>
        <v/>
      </c>
      <c r="J58" s="110" t="str">
        <f t="shared" ref="J58:L59" si="88">IFERROR(I58/I$59,"")</f>
        <v/>
      </c>
      <c r="K58" s="152" t="str">
        <f t="shared" si="78"/>
        <v/>
      </c>
      <c r="L58" s="110" t="str">
        <f t="shared" si="88"/>
        <v/>
      </c>
      <c r="M58" s="152">
        <f t="shared" si="79"/>
        <v>0</v>
      </c>
      <c r="N58" s="136" t="str">
        <f t="shared" ref="N58:N59" si="89">IFERROR(M58/M$59,"")</f>
        <v/>
      </c>
      <c r="O58" s="149" t="str">
        <f t="shared" si="80"/>
        <v/>
      </c>
      <c r="P58" s="115" t="str">
        <f t="shared" ref="P58:P59" si="90">IFERROR(O58/O$59,"")</f>
        <v/>
      </c>
      <c r="Q58" s="150" t="str">
        <f t="shared" si="81"/>
        <v/>
      </c>
      <c r="R58" s="115" t="str">
        <f t="shared" ref="R58:R59" si="91">IFERROR(Q58/Q$59,"")</f>
        <v/>
      </c>
      <c r="S58" s="150">
        <f t="shared" si="82"/>
        <v>0</v>
      </c>
      <c r="T58" s="137" t="str">
        <f t="shared" ref="T58:T59" si="92">IFERROR(S58/S$59,"")</f>
        <v/>
      </c>
      <c r="U58" s="151" t="str">
        <f t="shared" si="83"/>
        <v/>
      </c>
      <c r="V58" s="110" t="str">
        <f t="shared" ref="V58:V59" si="93">IFERROR(U58/U$59,"")</f>
        <v/>
      </c>
      <c r="W58" s="152" t="str">
        <f t="shared" si="84"/>
        <v/>
      </c>
      <c r="X58" s="110" t="str">
        <f t="shared" ref="X58:X59" si="94">IFERROR(W58/W$59,"")</f>
        <v/>
      </c>
      <c r="Y58" s="152">
        <f t="shared" si="85"/>
        <v>0</v>
      </c>
      <c r="Z58" s="136" t="str">
        <f t="shared" ref="Z58:Z59" si="95">IFERROR(Y58/Y$59,"")</f>
        <v/>
      </c>
      <c r="AA58" s="84"/>
    </row>
    <row r="59" spans="1:27" ht="15" x14ac:dyDescent="0.25">
      <c r="A59" s="84"/>
      <c r="B59" s="119" t="s">
        <v>0</v>
      </c>
      <c r="C59" s="138">
        <f>SUM(C57:C58)</f>
        <v>196.24177357949753</v>
      </c>
      <c r="D59" s="121">
        <f t="shared" si="86"/>
        <v>1</v>
      </c>
      <c r="E59" s="125">
        <f>SUM(E57:E58)</f>
        <v>194.85443724000001</v>
      </c>
      <c r="F59" s="121">
        <f t="shared" si="86"/>
        <v>1</v>
      </c>
      <c r="G59" s="125">
        <f>SUM(G57:G58)</f>
        <v>19374.2643336</v>
      </c>
      <c r="H59" s="142">
        <f t="shared" si="87"/>
        <v>1</v>
      </c>
      <c r="I59" s="122">
        <f>SUM(I57:I58)</f>
        <v>0</v>
      </c>
      <c r="J59" s="123" t="str">
        <f t="shared" si="88"/>
        <v/>
      </c>
      <c r="K59" s="124">
        <f>SUM(K57:K58)</f>
        <v>0</v>
      </c>
      <c r="L59" s="123" t="str">
        <f t="shared" si="88"/>
        <v/>
      </c>
      <c r="M59" s="124">
        <f>SUM(M57:M58)</f>
        <v>0</v>
      </c>
      <c r="N59" s="140" t="str">
        <f t="shared" si="89"/>
        <v/>
      </c>
      <c r="O59" s="138">
        <f>SUM(O57:O58)</f>
        <v>0</v>
      </c>
      <c r="P59" s="121" t="str">
        <f t="shared" si="90"/>
        <v/>
      </c>
      <c r="Q59" s="125">
        <f>SUM(Q57:Q58)</f>
        <v>0</v>
      </c>
      <c r="R59" s="121" t="str">
        <f t="shared" si="91"/>
        <v/>
      </c>
      <c r="S59" s="125">
        <f>SUM(S57:S58)</f>
        <v>0</v>
      </c>
      <c r="T59" s="142" t="str">
        <f t="shared" si="92"/>
        <v/>
      </c>
      <c r="U59" s="122">
        <f>SUM(U57:U58)</f>
        <v>0</v>
      </c>
      <c r="V59" s="123" t="str">
        <f t="shared" si="93"/>
        <v/>
      </c>
      <c r="W59" s="124">
        <f>SUM(W57:W58)</f>
        <v>0</v>
      </c>
      <c r="X59" s="123" t="str">
        <f t="shared" si="94"/>
        <v/>
      </c>
      <c r="Y59" s="124">
        <f>SUM(Y57:Y58)</f>
        <v>0</v>
      </c>
      <c r="Z59" s="140" t="str">
        <f t="shared" si="95"/>
        <v/>
      </c>
      <c r="AA59" s="84"/>
    </row>
    <row r="60" spans="1:27" ht="15" x14ac:dyDescent="0.25">
      <c r="A60" s="84"/>
      <c r="B60" s="84"/>
      <c r="C60" s="84"/>
      <c r="D60" s="84"/>
      <c r="E60" s="84"/>
      <c r="F60" s="84"/>
      <c r="G60" s="84"/>
      <c r="H60" s="84"/>
      <c r="I60" s="86"/>
      <c r="J60" s="84"/>
      <c r="K60" s="86"/>
      <c r="L60" s="84"/>
      <c r="M60" s="84"/>
      <c r="N60" s="84"/>
      <c r="O60" s="86"/>
      <c r="P60" s="84"/>
      <c r="Q60" s="86"/>
      <c r="R60" s="84"/>
      <c r="S60" s="84"/>
      <c r="T60" s="84"/>
      <c r="U60" s="86"/>
      <c r="V60" s="84"/>
      <c r="W60" s="86"/>
      <c r="X60" s="84"/>
      <c r="Y60" s="84"/>
      <c r="Z60" s="84"/>
      <c r="AA60" s="84"/>
    </row>
    <row r="61" spans="1:27" ht="15" hidden="1" x14ac:dyDescent="0.2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</row>
  </sheetData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Y6:Z6"/>
    <mergeCell ref="C33:H33"/>
    <mergeCell ref="I33:N33"/>
    <mergeCell ref="O33:T33"/>
    <mergeCell ref="U33:Z33"/>
    <mergeCell ref="B34:B35"/>
    <mergeCell ref="C34:D34"/>
    <mergeCell ref="E34:F34"/>
    <mergeCell ref="G34:H34"/>
    <mergeCell ref="I34:J34"/>
    <mergeCell ref="M6:N6"/>
    <mergeCell ref="O6:P6"/>
    <mergeCell ref="Q6:R6"/>
    <mergeCell ref="S6:T6"/>
    <mergeCell ref="U6:V6"/>
    <mergeCell ref="W6:X6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כלל והון </vt:lpstr>
      <vt:lpstr>נוסטרו חיים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Chen Simchi</cp:lastModifiedBy>
  <dcterms:created xsi:type="dcterms:W3CDTF">2016-08-10T06:34:50Z</dcterms:created>
  <dcterms:modified xsi:type="dcterms:W3CDTF">2025-05-29T12:52:53Z</dcterms:modified>
</cp:coreProperties>
</file>