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dsfilesrv.daviddom.corp\Documents\DSI\Finance\Controller\דיווחים לממונה\דיווח רבעוני\2025\09 2025\תרומת מרכיבי השקעה\"/>
    </mc:Choice>
  </mc:AlternateContent>
  <xr:revisionPtr revIDLastSave="0" documentId="13_ncr:1_{2795E495-CC11-4CB1-9AD3-7753962037B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כלל והון " sheetId="2" r:id="rId1"/>
    <sheet name="נוסטרו חיים" sheetId="3" r:id="rId2"/>
  </sheets>
  <externalReferences>
    <externalReference r:id="rId3"/>
  </externalReferences>
  <definedNames>
    <definedName name="_xlnm.Print_Area" localSheetId="0">'כלל והון '!$B$1:$Z$53</definedName>
    <definedName name="Year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T9" i="2" l="1"/>
  <c r="P10" i="2"/>
  <c r="R10" i="2"/>
  <c r="T10" i="2"/>
  <c r="P11" i="2"/>
  <c r="R11" i="2"/>
  <c r="T11" i="2"/>
  <c r="T13" i="2"/>
  <c r="P14" i="2"/>
  <c r="R14" i="2"/>
  <c r="T14" i="2"/>
  <c r="P15" i="2"/>
  <c r="R15" i="2"/>
  <c r="T15" i="2"/>
  <c r="T17" i="2"/>
  <c r="P18" i="2"/>
  <c r="R18" i="2"/>
  <c r="T18" i="2"/>
  <c r="P19" i="2"/>
  <c r="R19" i="2"/>
  <c r="T19" i="2"/>
  <c r="O20" i="2"/>
  <c r="P8" i="2" s="1"/>
  <c r="Q20" i="2"/>
  <c r="R8" i="2" s="1"/>
  <c r="S20" i="2"/>
  <c r="T8" i="2" s="1"/>
  <c r="T20" i="2"/>
  <c r="P22" i="2"/>
  <c r="T22" i="2"/>
  <c r="P23" i="2"/>
  <c r="T23" i="2"/>
  <c r="O24" i="2"/>
  <c r="P24" i="2" s="1"/>
  <c r="Q24" i="2"/>
  <c r="R24" i="2" s="1"/>
  <c r="S24" i="2"/>
  <c r="T24" i="2" s="1"/>
  <c r="O26" i="2"/>
  <c r="P26" i="2"/>
  <c r="Q26" i="2"/>
  <c r="S26" i="2"/>
  <c r="O27" i="2"/>
  <c r="P27" i="2" s="1"/>
  <c r="Q27" i="2"/>
  <c r="S27" i="2"/>
  <c r="O28" i="2"/>
  <c r="P28" i="2"/>
  <c r="S28" i="2"/>
  <c r="T28" i="2" s="1"/>
  <c r="R23" i="2" l="1"/>
  <c r="R22" i="2"/>
  <c r="T26" i="2"/>
  <c r="Q28" i="2"/>
  <c r="R28" i="2" s="1"/>
  <c r="T27" i="2"/>
  <c r="R17" i="2"/>
  <c r="R13" i="2"/>
  <c r="R9" i="2"/>
  <c r="R20" i="2"/>
  <c r="P17" i="2"/>
  <c r="P13" i="2"/>
  <c r="P9" i="2"/>
  <c r="T16" i="2"/>
  <c r="T12" i="2"/>
  <c r="P20" i="2"/>
  <c r="R16" i="2"/>
  <c r="R12" i="2"/>
  <c r="P16" i="2"/>
  <c r="P12" i="2"/>
  <c r="R26" i="2" l="1"/>
  <c r="R27" i="2"/>
  <c r="E59" i="3" l="1"/>
  <c r="F59" i="3" s="1"/>
  <c r="Y58" i="3"/>
  <c r="S58" i="3"/>
  <c r="M58" i="3"/>
  <c r="G58" i="3"/>
  <c r="E58" i="3"/>
  <c r="C58" i="3"/>
  <c r="C59" i="3" s="1"/>
  <c r="Y57" i="3"/>
  <c r="Y59" i="3" s="1"/>
  <c r="S57" i="3"/>
  <c r="S59" i="3" s="1"/>
  <c r="M57" i="3"/>
  <c r="G57" i="3"/>
  <c r="E57" i="3"/>
  <c r="F57" i="3" s="1"/>
  <c r="C57" i="3"/>
  <c r="Y55" i="3"/>
  <c r="Z55" i="3" s="1"/>
  <c r="E55" i="3"/>
  <c r="F55" i="3" s="1"/>
  <c r="D55" i="3"/>
  <c r="C55" i="3"/>
  <c r="D53" i="3" s="1"/>
  <c r="Y54" i="3"/>
  <c r="S54" i="3"/>
  <c r="M54" i="3"/>
  <c r="G54" i="3"/>
  <c r="E54" i="3"/>
  <c r="C54" i="3"/>
  <c r="D54" i="3" s="1"/>
  <c r="Y53" i="3"/>
  <c r="Z53" i="3" s="1"/>
  <c r="S53" i="3"/>
  <c r="M53" i="3"/>
  <c r="G53" i="3"/>
  <c r="G55" i="3" s="1"/>
  <c r="E53" i="3"/>
  <c r="F53" i="3" s="1"/>
  <c r="C53" i="3"/>
  <c r="Y50" i="3"/>
  <c r="S50" i="3"/>
  <c r="M50" i="3"/>
  <c r="G50" i="3"/>
  <c r="E50" i="3"/>
  <c r="C50" i="3"/>
  <c r="Y49" i="3"/>
  <c r="S49" i="3"/>
  <c r="M49" i="3"/>
  <c r="G49" i="3"/>
  <c r="E49" i="3"/>
  <c r="C49" i="3"/>
  <c r="Y48" i="3"/>
  <c r="S48" i="3"/>
  <c r="M48" i="3"/>
  <c r="G48" i="3"/>
  <c r="E48" i="3"/>
  <c r="C48" i="3"/>
  <c r="Y47" i="3"/>
  <c r="S47" i="3"/>
  <c r="M47" i="3"/>
  <c r="G47" i="3"/>
  <c r="E47" i="3"/>
  <c r="C47" i="3"/>
  <c r="Y46" i="3"/>
  <c r="S46" i="3"/>
  <c r="M46" i="3"/>
  <c r="G46" i="3"/>
  <c r="E46" i="3"/>
  <c r="C46" i="3"/>
  <c r="Y45" i="3"/>
  <c r="W45" i="3"/>
  <c r="S45" i="3"/>
  <c r="M45" i="3"/>
  <c r="G45" i="3"/>
  <c r="E45" i="3"/>
  <c r="C45" i="3"/>
  <c r="Y44" i="3"/>
  <c r="S44" i="3"/>
  <c r="M44" i="3"/>
  <c r="G44" i="3"/>
  <c r="E44" i="3"/>
  <c r="C44" i="3"/>
  <c r="Y43" i="3"/>
  <c r="S43" i="3"/>
  <c r="M43" i="3"/>
  <c r="G43" i="3"/>
  <c r="E43" i="3"/>
  <c r="C43" i="3"/>
  <c r="Y42" i="3"/>
  <c r="S42" i="3"/>
  <c r="O42" i="3"/>
  <c r="M42" i="3"/>
  <c r="G42" i="3"/>
  <c r="E42" i="3"/>
  <c r="C42" i="3"/>
  <c r="Y41" i="3"/>
  <c r="S41" i="3"/>
  <c r="M41" i="3"/>
  <c r="G41" i="3"/>
  <c r="E41" i="3"/>
  <c r="C41" i="3"/>
  <c r="Y40" i="3"/>
  <c r="W40" i="3"/>
  <c r="S40" i="3"/>
  <c r="M40" i="3"/>
  <c r="G40" i="3"/>
  <c r="E40" i="3"/>
  <c r="C40" i="3"/>
  <c r="Y39" i="3"/>
  <c r="S39" i="3"/>
  <c r="M39" i="3"/>
  <c r="G39" i="3"/>
  <c r="E39" i="3"/>
  <c r="C39" i="3"/>
  <c r="Y38" i="3"/>
  <c r="S38" i="3"/>
  <c r="M38" i="3"/>
  <c r="G38" i="3"/>
  <c r="E38" i="3"/>
  <c r="C38" i="3"/>
  <c r="Y37" i="3"/>
  <c r="S37" i="3"/>
  <c r="M37" i="3"/>
  <c r="G37" i="3"/>
  <c r="E37" i="3"/>
  <c r="C37" i="3"/>
  <c r="Y36" i="3"/>
  <c r="S36" i="3"/>
  <c r="M36" i="3"/>
  <c r="G36" i="3"/>
  <c r="E36" i="3"/>
  <c r="C36" i="3"/>
  <c r="Y31" i="3"/>
  <c r="Z31" i="3" s="1"/>
  <c r="X31" i="3"/>
  <c r="W31" i="3"/>
  <c r="V31" i="3"/>
  <c r="U31" i="3"/>
  <c r="S31" i="3"/>
  <c r="T31" i="3" s="1"/>
  <c r="Q31" i="3"/>
  <c r="R29" i="3" s="1"/>
  <c r="O31" i="3"/>
  <c r="P30" i="3" s="1"/>
  <c r="M31" i="3"/>
  <c r="N31" i="3" s="1"/>
  <c r="K31" i="3"/>
  <c r="I31" i="3"/>
  <c r="J31" i="3" s="1"/>
  <c r="G31" i="3"/>
  <c r="H31" i="3" s="1"/>
  <c r="E31" i="3"/>
  <c r="F31" i="3" s="1"/>
  <c r="D31" i="3"/>
  <c r="C31" i="3"/>
  <c r="X30" i="3"/>
  <c r="V30" i="3"/>
  <c r="D30" i="3"/>
  <c r="X29" i="3"/>
  <c r="V29" i="3"/>
  <c r="D29" i="3"/>
  <c r="Y27" i="3"/>
  <c r="Z25" i="3" s="1"/>
  <c r="W27" i="3"/>
  <c r="X25" i="3" s="1"/>
  <c r="U27" i="3"/>
  <c r="V27" i="3" s="1"/>
  <c r="S27" i="3"/>
  <c r="T26" i="3" s="1"/>
  <c r="Q27" i="3"/>
  <c r="R27" i="3" s="1"/>
  <c r="O27" i="3"/>
  <c r="P27" i="3" s="1"/>
  <c r="M27" i="3"/>
  <c r="N27" i="3" s="1"/>
  <c r="K27" i="3"/>
  <c r="L27" i="3" s="1"/>
  <c r="J27" i="3"/>
  <c r="I27" i="3"/>
  <c r="H27" i="3"/>
  <c r="G27" i="3"/>
  <c r="E27" i="3"/>
  <c r="F27" i="3" s="1"/>
  <c r="C27" i="3"/>
  <c r="D26" i="3" s="1"/>
  <c r="Z26" i="3"/>
  <c r="X26" i="3"/>
  <c r="V26" i="3"/>
  <c r="H26" i="3"/>
  <c r="F26" i="3"/>
  <c r="H25" i="3"/>
  <c r="F25" i="3"/>
  <c r="D25" i="3"/>
  <c r="Y23" i="3"/>
  <c r="Z23" i="3" s="1"/>
  <c r="W23" i="3"/>
  <c r="W53" i="3" s="1"/>
  <c r="U23" i="3"/>
  <c r="U54" i="3" s="1"/>
  <c r="S23" i="3"/>
  <c r="T11" i="3" s="1"/>
  <c r="Q23" i="3"/>
  <c r="Q49" i="3" s="1"/>
  <c r="O23" i="3"/>
  <c r="O49" i="3" s="1"/>
  <c r="M23" i="3"/>
  <c r="N21" i="3" s="1"/>
  <c r="K23" i="3"/>
  <c r="K57" i="3" s="1"/>
  <c r="I23" i="3"/>
  <c r="I58" i="3" s="1"/>
  <c r="G23" i="3"/>
  <c r="H22" i="3" s="1"/>
  <c r="E23" i="3"/>
  <c r="F23" i="3" s="1"/>
  <c r="C23" i="3"/>
  <c r="D23" i="3" s="1"/>
  <c r="Z22" i="3"/>
  <c r="X22" i="3"/>
  <c r="V22" i="3"/>
  <c r="H21" i="3"/>
  <c r="F21" i="3"/>
  <c r="L20" i="3"/>
  <c r="N19" i="3"/>
  <c r="H18" i="3"/>
  <c r="D18" i="3"/>
  <c r="Z17" i="3"/>
  <c r="X17" i="3"/>
  <c r="V17" i="3"/>
  <c r="L16" i="3"/>
  <c r="J16" i="3"/>
  <c r="H16" i="3"/>
  <c r="F16" i="3"/>
  <c r="H13" i="3"/>
  <c r="D13" i="3"/>
  <c r="Z12" i="3"/>
  <c r="X12" i="3"/>
  <c r="V12" i="3"/>
  <c r="H11" i="3"/>
  <c r="F11" i="3"/>
  <c r="H8" i="3"/>
  <c r="D8" i="3"/>
  <c r="B2" i="3"/>
  <c r="I35" i="2"/>
  <c r="I37" i="2"/>
  <c r="I38" i="2"/>
  <c r="I40" i="2"/>
  <c r="I41" i="2"/>
  <c r="I42" i="2"/>
  <c r="I43" i="2"/>
  <c r="K35" i="2"/>
  <c r="K37" i="2"/>
  <c r="K38" i="2"/>
  <c r="K40" i="2"/>
  <c r="K41" i="2"/>
  <c r="K42" i="2"/>
  <c r="K43" i="2"/>
  <c r="I20" i="2"/>
  <c r="J8" i="2" s="1"/>
  <c r="K20" i="2"/>
  <c r="L8" i="2" s="1"/>
  <c r="M20" i="2"/>
  <c r="N8" i="2" s="1"/>
  <c r="I24" i="2"/>
  <c r="J22" i="2" s="1"/>
  <c r="K24" i="2"/>
  <c r="L22" i="2" s="1"/>
  <c r="M24" i="2"/>
  <c r="N23" i="2" s="1"/>
  <c r="I27" i="2"/>
  <c r="K27" i="2"/>
  <c r="M27" i="2"/>
  <c r="M33" i="2"/>
  <c r="S33" i="2"/>
  <c r="M34" i="2"/>
  <c r="S34" i="2"/>
  <c r="M35" i="2"/>
  <c r="O35" i="2"/>
  <c r="Q35" i="2"/>
  <c r="S35" i="2"/>
  <c r="M36" i="2"/>
  <c r="S36" i="2"/>
  <c r="T30" i="3" l="1"/>
  <c r="T29" i="3"/>
  <c r="P29" i="3"/>
  <c r="T16" i="3"/>
  <c r="T22" i="3"/>
  <c r="T23" i="3"/>
  <c r="T17" i="3"/>
  <c r="T21" i="3"/>
  <c r="T9" i="3"/>
  <c r="T14" i="3"/>
  <c r="T20" i="3"/>
  <c r="T13" i="3"/>
  <c r="T10" i="3"/>
  <c r="T18" i="3"/>
  <c r="T15" i="3"/>
  <c r="T19" i="3"/>
  <c r="T12" i="3"/>
  <c r="T8" i="3"/>
  <c r="Q46" i="3"/>
  <c r="Q40" i="3"/>
  <c r="R22" i="3"/>
  <c r="Q45" i="3"/>
  <c r="R8" i="3"/>
  <c r="R19" i="3"/>
  <c r="R17" i="3"/>
  <c r="Q37" i="3"/>
  <c r="R20" i="3"/>
  <c r="Q42" i="3"/>
  <c r="Q47" i="3"/>
  <c r="R18" i="3"/>
  <c r="R10" i="3"/>
  <c r="R14" i="3"/>
  <c r="Q39" i="3"/>
  <c r="Q38" i="3"/>
  <c r="Q48" i="3"/>
  <c r="R13" i="3"/>
  <c r="R11" i="3"/>
  <c r="Q44" i="3"/>
  <c r="R15" i="3"/>
  <c r="R23" i="3"/>
  <c r="Q43" i="3"/>
  <c r="R9" i="3"/>
  <c r="R16" i="3"/>
  <c r="R12" i="3"/>
  <c r="R21" i="3"/>
  <c r="Q36" i="3"/>
  <c r="Q41" i="3"/>
  <c r="P23" i="3"/>
  <c r="P11" i="3"/>
  <c r="O44" i="3"/>
  <c r="O47" i="3"/>
  <c r="O45" i="3"/>
  <c r="P8" i="3"/>
  <c r="P20" i="3"/>
  <c r="P21" i="3"/>
  <c r="P16" i="3"/>
  <c r="O39" i="3"/>
  <c r="P19" i="3"/>
  <c r="P15" i="3"/>
  <c r="O41" i="3"/>
  <c r="P10" i="3"/>
  <c r="O40" i="3"/>
  <c r="O37" i="3"/>
  <c r="O46" i="3"/>
  <c r="P13" i="3"/>
  <c r="O36" i="3"/>
  <c r="P14" i="3"/>
  <c r="P9" i="3"/>
  <c r="P18" i="3"/>
  <c r="M55" i="3"/>
  <c r="N55" i="3" s="1"/>
  <c r="N20" i="3"/>
  <c r="L21" i="3"/>
  <c r="K40" i="3"/>
  <c r="N13" i="3"/>
  <c r="L13" i="3"/>
  <c r="L10" i="3"/>
  <c r="K38" i="3"/>
  <c r="J21" i="3"/>
  <c r="K48" i="3"/>
  <c r="L15" i="3"/>
  <c r="K45" i="3"/>
  <c r="N10" i="3"/>
  <c r="K43" i="3"/>
  <c r="N14" i="3"/>
  <c r="J11" i="3"/>
  <c r="L18" i="3"/>
  <c r="L11" i="3"/>
  <c r="N18" i="3"/>
  <c r="I39" i="3"/>
  <c r="N15" i="3"/>
  <c r="I44" i="3"/>
  <c r="F41" i="3"/>
  <c r="H55" i="3"/>
  <c r="H54" i="3"/>
  <c r="F39" i="3"/>
  <c r="T43" i="3"/>
  <c r="Z45" i="3"/>
  <c r="T36" i="3"/>
  <c r="H39" i="3"/>
  <c r="F44" i="3"/>
  <c r="F37" i="3"/>
  <c r="H44" i="3"/>
  <c r="D59" i="3"/>
  <c r="D57" i="3"/>
  <c r="D42" i="3"/>
  <c r="F49" i="3"/>
  <c r="N54" i="3"/>
  <c r="Z39" i="3"/>
  <c r="F42" i="3"/>
  <c r="F40" i="3"/>
  <c r="D47" i="3"/>
  <c r="K59" i="3"/>
  <c r="L59" i="3" s="1"/>
  <c r="Z37" i="3"/>
  <c r="H40" i="3"/>
  <c r="F47" i="3"/>
  <c r="F38" i="3"/>
  <c r="T42" i="3"/>
  <c r="F45" i="3"/>
  <c r="N47" i="3"/>
  <c r="F50" i="3"/>
  <c r="Z42" i="3"/>
  <c r="H45" i="3"/>
  <c r="F43" i="3"/>
  <c r="H57" i="3"/>
  <c r="F36" i="3"/>
  <c r="H43" i="3"/>
  <c r="T38" i="3"/>
  <c r="T59" i="3"/>
  <c r="T58" i="3"/>
  <c r="T57" i="3"/>
  <c r="N36" i="3"/>
  <c r="Z38" i="3"/>
  <c r="D41" i="3"/>
  <c r="N43" i="3"/>
  <c r="F48" i="3"/>
  <c r="Z59" i="3"/>
  <c r="Z58" i="3"/>
  <c r="H15" i="3"/>
  <c r="O50" i="3"/>
  <c r="W54" i="3"/>
  <c r="S55" i="3"/>
  <c r="O57" i="3"/>
  <c r="K58" i="3"/>
  <c r="G59" i="3"/>
  <c r="H53" i="3"/>
  <c r="U49" i="3"/>
  <c r="Q50" i="3"/>
  <c r="M51" i="3"/>
  <c r="N51" i="3" s="1"/>
  <c r="I53" i="3"/>
  <c r="Q57" i="3"/>
  <c r="D9" i="3"/>
  <c r="L12" i="3"/>
  <c r="D14" i="3"/>
  <c r="L17" i="3"/>
  <c r="D19" i="3"/>
  <c r="L22" i="3"/>
  <c r="T25" i="3"/>
  <c r="F54" i="3"/>
  <c r="Z54" i="3"/>
  <c r="F10" i="3"/>
  <c r="V11" i="3"/>
  <c r="F15" i="3"/>
  <c r="V16" i="3"/>
  <c r="F20" i="3"/>
  <c r="V21" i="3"/>
  <c r="H23" i="3"/>
  <c r="T27" i="3"/>
  <c r="F30" i="3"/>
  <c r="L31" i="3"/>
  <c r="W37" i="3"/>
  <c r="W42" i="3"/>
  <c r="W47" i="3"/>
  <c r="H10" i="3"/>
  <c r="X16" i="3"/>
  <c r="H20" i="3"/>
  <c r="X21" i="3"/>
  <c r="H30" i="3"/>
  <c r="J10" i="3"/>
  <c r="Z11" i="3"/>
  <c r="J15" i="3"/>
  <c r="Z21" i="3"/>
  <c r="I36" i="3"/>
  <c r="I41" i="3"/>
  <c r="U43" i="3"/>
  <c r="I46" i="3"/>
  <c r="D12" i="3"/>
  <c r="D22" i="3"/>
  <c r="V8" i="3"/>
  <c r="F12" i="3"/>
  <c r="V13" i="3"/>
  <c r="F17" i="3"/>
  <c r="V18" i="3"/>
  <c r="F22" i="3"/>
  <c r="D27" i="3"/>
  <c r="X27" i="3"/>
  <c r="P31" i="3"/>
  <c r="K36" i="3"/>
  <c r="W38" i="3"/>
  <c r="Z13" i="3"/>
  <c r="J17" i="3"/>
  <c r="Z18" i="3"/>
  <c r="J22" i="3"/>
  <c r="R25" i="3"/>
  <c r="Z27" i="3"/>
  <c r="R31" i="3"/>
  <c r="I37" i="3"/>
  <c r="I42" i="3"/>
  <c r="U44" i="3"/>
  <c r="I47" i="3"/>
  <c r="V10" i="3"/>
  <c r="F14" i="3"/>
  <c r="N17" i="3"/>
  <c r="F19" i="3"/>
  <c r="N22" i="3"/>
  <c r="F29" i="3"/>
  <c r="K37" i="3"/>
  <c r="W39" i="3"/>
  <c r="K42" i="3"/>
  <c r="W44" i="3"/>
  <c r="K47" i="3"/>
  <c r="W49" i="3"/>
  <c r="K53" i="3"/>
  <c r="O58" i="3"/>
  <c r="F9" i="3"/>
  <c r="V15" i="3"/>
  <c r="V25" i="3"/>
  <c r="H9" i="3"/>
  <c r="X10" i="3"/>
  <c r="P12" i="3"/>
  <c r="H14" i="3"/>
  <c r="X15" i="3"/>
  <c r="P17" i="3"/>
  <c r="H19" i="3"/>
  <c r="X20" i="3"/>
  <c r="P22" i="3"/>
  <c r="H29" i="3"/>
  <c r="X9" i="3"/>
  <c r="X14" i="3"/>
  <c r="X19" i="3"/>
  <c r="P26" i="3"/>
  <c r="D10" i="3"/>
  <c r="D15" i="3"/>
  <c r="D20" i="3"/>
  <c r="X11" i="3"/>
  <c r="Z16" i="3"/>
  <c r="J20" i="3"/>
  <c r="J23" i="3"/>
  <c r="U38" i="3"/>
  <c r="D17" i="3"/>
  <c r="L23" i="3"/>
  <c r="K41" i="3"/>
  <c r="W43" i="3"/>
  <c r="K46" i="3"/>
  <c r="W48" i="3"/>
  <c r="X8" i="3"/>
  <c r="H12" i="3"/>
  <c r="X13" i="3"/>
  <c r="H17" i="3"/>
  <c r="X18" i="3"/>
  <c r="P25" i="3"/>
  <c r="Z8" i="3"/>
  <c r="J12" i="3"/>
  <c r="N23" i="3"/>
  <c r="R30" i="3"/>
  <c r="U39" i="3"/>
  <c r="N12" i="3"/>
  <c r="V20" i="3"/>
  <c r="Z10" i="3"/>
  <c r="J14" i="3"/>
  <c r="Z15" i="3"/>
  <c r="J19" i="3"/>
  <c r="Z20" i="3"/>
  <c r="Z30" i="3"/>
  <c r="I38" i="3"/>
  <c r="U40" i="3"/>
  <c r="I43" i="3"/>
  <c r="U45" i="3"/>
  <c r="I48" i="3"/>
  <c r="U50" i="3"/>
  <c r="I54" i="3"/>
  <c r="U57" i="3"/>
  <c r="Q58" i="3"/>
  <c r="M59" i="3"/>
  <c r="D11" i="3"/>
  <c r="L14" i="3"/>
  <c r="D16" i="3"/>
  <c r="L19" i="3"/>
  <c r="D21" i="3"/>
  <c r="N53" i="3"/>
  <c r="W50" i="3"/>
  <c r="S51" i="3"/>
  <c r="T37" i="3" s="1"/>
  <c r="O53" i="3"/>
  <c r="K54" i="3"/>
  <c r="W57" i="3"/>
  <c r="I49" i="3"/>
  <c r="Q53" i="3"/>
  <c r="U58" i="3"/>
  <c r="Z57" i="3"/>
  <c r="F8" i="3"/>
  <c r="V9" i="3"/>
  <c r="N11" i="3"/>
  <c r="F13" i="3"/>
  <c r="V14" i="3"/>
  <c r="N16" i="3"/>
  <c r="F18" i="3"/>
  <c r="V19" i="3"/>
  <c r="X23" i="3"/>
  <c r="W36" i="3"/>
  <c r="O38" i="3"/>
  <c r="K39" i="3"/>
  <c r="W41" i="3"/>
  <c r="O43" i="3"/>
  <c r="K44" i="3"/>
  <c r="W46" i="3"/>
  <c r="O48" i="3"/>
  <c r="K49" i="3"/>
  <c r="C51" i="3"/>
  <c r="D44" i="3" s="1"/>
  <c r="O54" i="3"/>
  <c r="W58" i="3"/>
  <c r="D58" i="3"/>
  <c r="Z9" i="3"/>
  <c r="J13" i="3"/>
  <c r="Z14" i="3"/>
  <c r="J18" i="3"/>
  <c r="Z19" i="3"/>
  <c r="R26" i="3"/>
  <c r="Z29" i="3"/>
  <c r="U37" i="3"/>
  <c r="I40" i="3"/>
  <c r="U42" i="3"/>
  <c r="I45" i="3"/>
  <c r="U47" i="3"/>
  <c r="I50" i="3"/>
  <c r="E51" i="3"/>
  <c r="F51" i="3" s="1"/>
  <c r="Y51" i="3"/>
  <c r="Z51" i="3" s="1"/>
  <c r="U53" i="3"/>
  <c r="Q54" i="3"/>
  <c r="I57" i="3"/>
  <c r="F58" i="3"/>
  <c r="K50" i="3"/>
  <c r="G51" i="3"/>
  <c r="H51" i="3" s="1"/>
  <c r="V23" i="3"/>
  <c r="U36" i="3"/>
  <c r="U41" i="3"/>
  <c r="U46" i="3"/>
  <c r="U48" i="3"/>
  <c r="L23" i="2"/>
  <c r="L24" i="2"/>
  <c r="J23" i="2"/>
  <c r="J24" i="2"/>
  <c r="I26" i="2"/>
  <c r="I28" i="2" s="1"/>
  <c r="J26" i="2" s="1"/>
  <c r="M26" i="2"/>
  <c r="M51" i="2" s="1"/>
  <c r="N17" i="2"/>
  <c r="N9" i="2"/>
  <c r="N13" i="2"/>
  <c r="L16" i="2"/>
  <c r="L19" i="2"/>
  <c r="L15" i="2"/>
  <c r="K26" i="2"/>
  <c r="L20" i="2"/>
  <c r="L9" i="2"/>
  <c r="L17" i="2"/>
  <c r="L13" i="2"/>
  <c r="J11" i="2"/>
  <c r="J15" i="2"/>
  <c r="J17" i="2"/>
  <c r="J20" i="2"/>
  <c r="J19" i="2"/>
  <c r="J9" i="2"/>
  <c r="J13" i="2"/>
  <c r="N22" i="2"/>
  <c r="N18" i="2"/>
  <c r="N14" i="2"/>
  <c r="N10" i="2"/>
  <c r="L18" i="2"/>
  <c r="L14" i="2"/>
  <c r="L10" i="2"/>
  <c r="J18" i="2"/>
  <c r="J14" i="2"/>
  <c r="J10" i="2"/>
  <c r="N24" i="2"/>
  <c r="N20" i="2"/>
  <c r="N19" i="2"/>
  <c r="N15" i="2"/>
  <c r="N11" i="2"/>
  <c r="S51" i="2"/>
  <c r="L11" i="2"/>
  <c r="N16" i="2"/>
  <c r="N12" i="2"/>
  <c r="L12" i="2"/>
  <c r="J16" i="2"/>
  <c r="J12" i="2"/>
  <c r="M37" i="2"/>
  <c r="O37" i="2"/>
  <c r="Q37" i="2"/>
  <c r="S37" i="2"/>
  <c r="M38" i="2"/>
  <c r="O38" i="2"/>
  <c r="Q38" i="2"/>
  <c r="S38" i="2"/>
  <c r="M39" i="2"/>
  <c r="S39" i="2"/>
  <c r="M40" i="2"/>
  <c r="O40" i="2"/>
  <c r="Q40" i="2"/>
  <c r="S40" i="2"/>
  <c r="M41" i="2"/>
  <c r="O41" i="2"/>
  <c r="Q41" i="2"/>
  <c r="S41" i="2"/>
  <c r="M42" i="2"/>
  <c r="O42" i="2"/>
  <c r="Q42" i="2"/>
  <c r="S42" i="2"/>
  <c r="M43" i="2"/>
  <c r="O43" i="2"/>
  <c r="Q43" i="2"/>
  <c r="S43" i="2"/>
  <c r="M44" i="2"/>
  <c r="S44" i="2"/>
  <c r="M47" i="2"/>
  <c r="S47" i="2"/>
  <c r="M48" i="2"/>
  <c r="S48" i="2"/>
  <c r="M52" i="2"/>
  <c r="S52" i="2"/>
  <c r="T45" i="3" l="1"/>
  <c r="T39" i="3"/>
  <c r="T47" i="3"/>
  <c r="T49" i="3"/>
  <c r="T41" i="3"/>
  <c r="T44" i="3"/>
  <c r="T48" i="3"/>
  <c r="T40" i="3"/>
  <c r="Q51" i="3"/>
  <c r="R51" i="3"/>
  <c r="R46" i="3"/>
  <c r="R36" i="3"/>
  <c r="R41" i="3"/>
  <c r="R38" i="3"/>
  <c r="N41" i="3"/>
  <c r="N45" i="3"/>
  <c r="N44" i="3"/>
  <c r="L57" i="3"/>
  <c r="K55" i="3"/>
  <c r="L55" i="3" s="1"/>
  <c r="L53" i="3"/>
  <c r="N38" i="3"/>
  <c r="R48" i="3"/>
  <c r="Q55" i="3"/>
  <c r="R55" i="3" s="1"/>
  <c r="O51" i="3"/>
  <c r="J46" i="3"/>
  <c r="D48" i="3"/>
  <c r="D36" i="3"/>
  <c r="F46" i="3"/>
  <c r="H48" i="3"/>
  <c r="H58" i="3"/>
  <c r="H59" i="3"/>
  <c r="R45" i="3"/>
  <c r="N50" i="3"/>
  <c r="H47" i="3"/>
  <c r="N49" i="3"/>
  <c r="N37" i="3"/>
  <c r="U51" i="3"/>
  <c r="V51" i="3" s="1"/>
  <c r="V38" i="3"/>
  <c r="H38" i="3"/>
  <c r="N59" i="3"/>
  <c r="N58" i="3"/>
  <c r="X42" i="3"/>
  <c r="H46" i="3"/>
  <c r="Q59" i="3"/>
  <c r="R59" i="3" s="1"/>
  <c r="R57" i="3"/>
  <c r="H41" i="3"/>
  <c r="I59" i="3"/>
  <c r="U59" i="3"/>
  <c r="V59" i="3" s="1"/>
  <c r="I55" i="3"/>
  <c r="J55" i="3" s="1"/>
  <c r="J53" i="3"/>
  <c r="N42" i="3"/>
  <c r="N39" i="3"/>
  <c r="U55" i="3"/>
  <c r="D51" i="3"/>
  <c r="D50" i="3"/>
  <c r="R50" i="3"/>
  <c r="N40" i="3"/>
  <c r="D37" i="3"/>
  <c r="L49" i="3"/>
  <c r="V50" i="3"/>
  <c r="W59" i="3"/>
  <c r="X59" i="3" s="1"/>
  <c r="X57" i="3"/>
  <c r="L58" i="3"/>
  <c r="R47" i="3"/>
  <c r="D45" i="3"/>
  <c r="Z46" i="3"/>
  <c r="R43" i="3"/>
  <c r="I51" i="3"/>
  <c r="J37" i="3" s="1"/>
  <c r="O59" i="3"/>
  <c r="P59" i="3" s="1"/>
  <c r="P57" i="3"/>
  <c r="Z40" i="3"/>
  <c r="R42" i="3"/>
  <c r="R44" i="3"/>
  <c r="O55" i="3"/>
  <c r="P55" i="3" s="1"/>
  <c r="T54" i="3"/>
  <c r="T55" i="3"/>
  <c r="D43" i="3"/>
  <c r="H42" i="3"/>
  <c r="Z41" i="3"/>
  <c r="Z36" i="3"/>
  <c r="D39" i="3"/>
  <c r="T51" i="3"/>
  <c r="T50" i="3"/>
  <c r="K51" i="3"/>
  <c r="L44" i="3" s="1"/>
  <c r="H36" i="3"/>
  <c r="R40" i="3"/>
  <c r="D38" i="3"/>
  <c r="D40" i="3"/>
  <c r="R39" i="3"/>
  <c r="T53" i="3"/>
  <c r="N57" i="3"/>
  <c r="Z49" i="3"/>
  <c r="R37" i="3"/>
  <c r="H37" i="3"/>
  <c r="N48" i="3"/>
  <c r="W55" i="3"/>
  <c r="W51" i="3"/>
  <c r="X37" i="3" s="1"/>
  <c r="Z50" i="3"/>
  <c r="R49" i="3"/>
  <c r="H49" i="3"/>
  <c r="Z48" i="3"/>
  <c r="D46" i="3"/>
  <c r="Z47" i="3"/>
  <c r="H50" i="3"/>
  <c r="Z44" i="3"/>
  <c r="T46" i="3"/>
  <c r="N46" i="3"/>
  <c r="Z43" i="3"/>
  <c r="D49" i="3"/>
  <c r="S53" i="2"/>
  <c r="T53" i="2" s="1"/>
  <c r="M28" i="2"/>
  <c r="N26" i="2" s="1"/>
  <c r="K28" i="2"/>
  <c r="L26" i="2" s="1"/>
  <c r="M49" i="2"/>
  <c r="M53" i="2"/>
  <c r="N52" i="2" s="1"/>
  <c r="S45" i="2"/>
  <c r="T34" i="2" s="1"/>
  <c r="M45" i="2"/>
  <c r="N44" i="2" s="1"/>
  <c r="J27" i="2"/>
  <c r="J28" i="2"/>
  <c r="S49" i="2"/>
  <c r="T49" i="2" s="1"/>
  <c r="N34" i="2"/>
  <c r="T52" i="2" l="1"/>
  <c r="T51" i="2"/>
  <c r="T41" i="2"/>
  <c r="V57" i="3"/>
  <c r="R53" i="3"/>
  <c r="X47" i="3"/>
  <c r="X41" i="3"/>
  <c r="X43" i="3"/>
  <c r="X39" i="3"/>
  <c r="L54" i="3"/>
  <c r="L50" i="3"/>
  <c r="L36" i="3"/>
  <c r="L41" i="3"/>
  <c r="X44" i="3"/>
  <c r="L39" i="3"/>
  <c r="X36" i="3"/>
  <c r="L46" i="3"/>
  <c r="L37" i="3"/>
  <c r="L47" i="3"/>
  <c r="X48" i="3"/>
  <c r="X49" i="3"/>
  <c r="X50" i="3"/>
  <c r="X38" i="3"/>
  <c r="X46" i="3"/>
  <c r="L42" i="3"/>
  <c r="P53" i="3"/>
  <c r="V47" i="3"/>
  <c r="X55" i="3"/>
  <c r="X53" i="3"/>
  <c r="J51" i="3"/>
  <c r="J39" i="3"/>
  <c r="J44" i="3"/>
  <c r="P51" i="3"/>
  <c r="P36" i="3"/>
  <c r="P41" i="3"/>
  <c r="P46" i="3"/>
  <c r="P37" i="3"/>
  <c r="P39" i="3"/>
  <c r="P44" i="3"/>
  <c r="P49" i="3"/>
  <c r="P40" i="3"/>
  <c r="P47" i="3"/>
  <c r="P45" i="3"/>
  <c r="P42" i="3"/>
  <c r="J36" i="3"/>
  <c r="V41" i="3"/>
  <c r="V40" i="3"/>
  <c r="J42" i="3"/>
  <c r="V49" i="3"/>
  <c r="V55" i="3"/>
  <c r="V54" i="3"/>
  <c r="J38" i="3"/>
  <c r="J47" i="3"/>
  <c r="J40" i="3"/>
  <c r="V58" i="3"/>
  <c r="X58" i="3"/>
  <c r="V36" i="3"/>
  <c r="J59" i="3"/>
  <c r="J58" i="3"/>
  <c r="J48" i="3"/>
  <c r="P50" i="3"/>
  <c r="J57" i="3"/>
  <c r="P48" i="3"/>
  <c r="P43" i="3"/>
  <c r="P58" i="3"/>
  <c r="V37" i="3"/>
  <c r="J45" i="3"/>
  <c r="V48" i="3"/>
  <c r="V39" i="3"/>
  <c r="V53" i="3"/>
  <c r="R58" i="3"/>
  <c r="V43" i="3"/>
  <c r="V45" i="3"/>
  <c r="J41" i="3"/>
  <c r="J54" i="3"/>
  <c r="V44" i="3"/>
  <c r="J49" i="3"/>
  <c r="X54" i="3"/>
  <c r="P54" i="3"/>
  <c r="V46" i="3"/>
  <c r="X51" i="3"/>
  <c r="X40" i="3"/>
  <c r="X45" i="3"/>
  <c r="L51" i="3"/>
  <c r="L38" i="3"/>
  <c r="L40" i="3"/>
  <c r="L45" i="3"/>
  <c r="L43" i="3"/>
  <c r="L48" i="3"/>
  <c r="V42" i="3"/>
  <c r="J43" i="3"/>
  <c r="R54" i="3"/>
  <c r="J50" i="3"/>
  <c r="P38" i="3"/>
  <c r="T38" i="2"/>
  <c r="T39" i="2"/>
  <c r="T37" i="2"/>
  <c r="T44" i="2"/>
  <c r="T43" i="2"/>
  <c r="T45" i="2"/>
  <c r="T35" i="2"/>
  <c r="T33" i="2"/>
  <c r="T36" i="2"/>
  <c r="N33" i="2"/>
  <c r="N51" i="2"/>
  <c r="N53" i="2"/>
  <c r="N35" i="2"/>
  <c r="N28" i="2"/>
  <c r="N27" i="2"/>
  <c r="L28" i="2"/>
  <c r="L27" i="2"/>
  <c r="N48" i="2"/>
  <c r="N49" i="2"/>
  <c r="N43" i="2"/>
  <c r="T48" i="2"/>
  <c r="N47" i="2"/>
  <c r="T40" i="2"/>
  <c r="N36" i="2"/>
  <c r="T47" i="2"/>
  <c r="N38" i="2"/>
  <c r="N41" i="2"/>
  <c r="T42" i="2"/>
  <c r="N42" i="2"/>
  <c r="N45" i="2"/>
  <c r="N40" i="2"/>
  <c r="N39" i="2"/>
  <c r="N37" i="2"/>
  <c r="K34" i="2" l="1"/>
  <c r="Q34" i="2"/>
  <c r="I34" i="2"/>
  <c r="O34" i="2"/>
  <c r="I48" i="2" l="1"/>
  <c r="O48" i="2"/>
  <c r="K48" i="2" l="1"/>
  <c r="Q48" i="2"/>
  <c r="O33" i="2" l="1"/>
  <c r="I33" i="2"/>
  <c r="K33" i="2" l="1"/>
  <c r="Q33" i="2"/>
  <c r="O44" i="2"/>
  <c r="I44" i="2"/>
  <c r="O39" i="2"/>
  <c r="I39" i="2"/>
  <c r="Q39" i="2"/>
  <c r="K39" i="2"/>
  <c r="I45" i="2" l="1"/>
  <c r="O45" i="2"/>
  <c r="P39" i="2" s="1"/>
  <c r="I36" i="2"/>
  <c r="O36" i="2"/>
  <c r="K44" i="2"/>
  <c r="Q44" i="2"/>
  <c r="O52" i="2"/>
  <c r="I52" i="2"/>
  <c r="P36" i="2" l="1"/>
  <c r="P44" i="2"/>
  <c r="J36" i="2"/>
  <c r="J41" i="2"/>
  <c r="J42" i="2"/>
  <c r="J45" i="2"/>
  <c r="J43" i="2"/>
  <c r="J35" i="2"/>
  <c r="J38" i="2"/>
  <c r="J40" i="2"/>
  <c r="J37" i="2"/>
  <c r="J34" i="2"/>
  <c r="J33" i="2"/>
  <c r="J44" i="2"/>
  <c r="P43" i="2"/>
  <c r="P40" i="2"/>
  <c r="P42" i="2"/>
  <c r="P41" i="2"/>
  <c r="P34" i="2"/>
  <c r="P38" i="2"/>
  <c r="P35" i="2"/>
  <c r="P45" i="2"/>
  <c r="P37" i="2"/>
  <c r="P33" i="2"/>
  <c r="J39" i="2"/>
  <c r="O47" i="2"/>
  <c r="I47" i="2"/>
  <c r="K52" i="2"/>
  <c r="Q52" i="2"/>
  <c r="K45" i="2"/>
  <c r="L39" i="2" s="1"/>
  <c r="Q45" i="2"/>
  <c r="R33" i="2" s="1"/>
  <c r="Q36" i="2"/>
  <c r="K36" i="2"/>
  <c r="L36" i="2" s="1"/>
  <c r="L44" i="2" l="1"/>
  <c r="R36" i="2"/>
  <c r="R44" i="2"/>
  <c r="I49" i="2"/>
  <c r="J47" i="2" s="1"/>
  <c r="O49" i="2"/>
  <c r="Q47" i="2"/>
  <c r="K47" i="2"/>
  <c r="R39" i="2"/>
  <c r="R42" i="2"/>
  <c r="R37" i="2"/>
  <c r="R35" i="2"/>
  <c r="R34" i="2"/>
  <c r="R38" i="2"/>
  <c r="R41" i="2"/>
  <c r="R40" i="2"/>
  <c r="R43" i="2"/>
  <c r="R45" i="2"/>
  <c r="L33" i="2"/>
  <c r="L41" i="2"/>
  <c r="L38" i="2"/>
  <c r="L42" i="2"/>
  <c r="L35" i="2"/>
  <c r="L40" i="2"/>
  <c r="L37" i="2"/>
  <c r="L34" i="2"/>
  <c r="L43" i="2"/>
  <c r="L45" i="2"/>
  <c r="K51" i="2"/>
  <c r="Q51" i="2"/>
  <c r="I51" i="2" l="1"/>
  <c r="O51" i="2"/>
  <c r="P48" i="2"/>
  <c r="P49" i="2"/>
  <c r="J48" i="2"/>
  <c r="J49" i="2"/>
  <c r="P47" i="2"/>
  <c r="Q53" i="2"/>
  <c r="K53" i="2"/>
  <c r="L51" i="2" s="1"/>
  <c r="K49" i="2"/>
  <c r="Q49" i="2"/>
  <c r="R53" i="2" l="1"/>
  <c r="R52" i="2"/>
  <c r="I53" i="2"/>
  <c r="O53" i="2"/>
  <c r="R51" i="2"/>
  <c r="R47" i="2"/>
  <c r="R48" i="2"/>
  <c r="R49" i="2"/>
  <c r="L47" i="2"/>
  <c r="L48" i="2"/>
  <c r="L49" i="2"/>
  <c r="L52" i="2"/>
  <c r="K58" i="2"/>
  <c r="L53" i="2"/>
  <c r="P53" i="2" l="1"/>
  <c r="P52" i="2"/>
  <c r="I58" i="2"/>
  <c r="J53" i="2"/>
  <c r="J52" i="2"/>
  <c r="P51" i="2"/>
  <c r="J51" i="2"/>
</calcChain>
</file>

<file path=xl/sharedStrings.xml><?xml version="1.0" encoding="utf-8"?>
<sst xmlns="http://schemas.openxmlformats.org/spreadsheetml/2006/main" count="252" uniqueCount="40">
  <si>
    <t>סה"כ</t>
  </si>
  <si>
    <t>נכסים לא סחירים</t>
  </si>
  <si>
    <t>נכסים סחירים ונזילים</t>
  </si>
  <si>
    <t>נכסים בחו"ל</t>
  </si>
  <si>
    <t>נכסים בארץ</t>
  </si>
  <si>
    <t>נכסים אחרים</t>
  </si>
  <si>
    <t>חוזים עתידיים</t>
  </si>
  <si>
    <t>פיקדונות (שאינם מובנים)</t>
  </si>
  <si>
    <t>הלוואות</t>
  </si>
  <si>
    <t>קרנות נאמנות</t>
  </si>
  <si>
    <t>תעודות סל</t>
  </si>
  <si>
    <t>מניות</t>
  </si>
  <si>
    <t>אג"ח קונצרניות לא סחירות</t>
  </si>
  <si>
    <t>אג"ח קונצרניות סחירות</t>
  </si>
  <si>
    <t>אג"ח מיועדות</t>
  </si>
  <si>
    <t>אג"ח ממשלתיות סחירות</t>
  </si>
  <si>
    <t>מזומנים ושווי מזומנים</t>
  </si>
  <si>
    <t>(באחוזים)</t>
  </si>
  <si>
    <t>(באלפי ש"ח)</t>
  </si>
  <si>
    <t>סך נכסים</t>
  </si>
  <si>
    <t>תרומה להכנסה הכוללת
(הון עצמי)</t>
  </si>
  <si>
    <t>תרומה להכנסות מהשקעות
(רווח/הפסד)</t>
  </si>
  <si>
    <t>רבעון 1+2+3+4</t>
  </si>
  <si>
    <t>רבעון 1+2+3</t>
  </si>
  <si>
    <t>רבעון 1+2</t>
  </si>
  <si>
    <t>רבעון 1</t>
  </si>
  <si>
    <t>רבעון 4</t>
  </si>
  <si>
    <t>רבעון 3</t>
  </si>
  <si>
    <t>רבעון 2</t>
  </si>
  <si>
    <t>נתונים לרבעון בשנת :</t>
  </si>
  <si>
    <t>פירוט תרומת אפיקי ההשקעה לתשואה הכוללת</t>
  </si>
  <si>
    <t>נוסטרו כללי והון</t>
  </si>
  <si>
    <t>פירוט תרומת אפיקי השקעה בגין התחייבויות מסוג 40,60,70,80,90</t>
  </si>
  <si>
    <t>נתונים מצטברים בשנת :</t>
  </si>
  <si>
    <t>דיויד שילד חברה לביטוח בע"מ</t>
  </si>
  <si>
    <t>נוסטרו חיים</t>
  </si>
  <si>
    <t>פירוט תרומת אפיקי השקעה בגין התחייבויות מסוג 10,30,50</t>
  </si>
  <si>
    <t>השקעה בחברות מוחזקות</t>
  </si>
  <si>
    <t>קרנות השקעה</t>
  </si>
  <si>
    <t>זכויות במקרקעין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</si>
</sst>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2">
    <numFmt numFmtId="41" formatCode="_(* #,##0_);_(* \(#,##0\);_(* &quot;-&quot;_);_(@_)"/>
    <numFmt numFmtId="164" formatCode="_-&quot;₪&quot;* #,##0_-;\-&quot;₪&quot;* #,##0_-;_-&quot;₪&quot;* &quot;-&quot;_-;_-@_-"/>
    <numFmt numFmtId="165" formatCode="_-* #,##0.00_-;\-* #,##0.00_-;_-* &quot;-&quot;??_-;_-@_-"/>
    <numFmt numFmtId="166" formatCode="_ * #,##0.00_ ;_ * \-#,##0.00_ ;_ * &quot;-&quot;??_ ;_ @_ "/>
    <numFmt numFmtId="167" formatCode="0.0%"/>
    <numFmt numFmtId="168" formatCode="#,##0_ ;[Red]\-#,##0\ "/>
    <numFmt numFmtId="169" formatCode="_ * #,##0.00%_ ;_*\ \(#,##0.0%\)_ ;_ * &quot;-&quot;??_ ;_ @_ "/>
    <numFmt numFmtId="170" formatCode="[Color43]0.00%;[Color3]\-0.00%"/>
    <numFmt numFmtId="171" formatCode="[Color51]0.0%;[Color3]\-0.0%"/>
    <numFmt numFmtId="172" formatCode="dd\ \בmmmm\ yyyy\ "/>
    <numFmt numFmtId="173" formatCode="dd\.mm\.yy"/>
    <numFmt numFmtId="174" formatCode="dd\.mm\.yyyy"/>
    <numFmt numFmtId="175" formatCode="[Color10]#,##0_);[Color30]#,##0_)"/>
    <numFmt numFmtId="176" formatCode="[Color10]\(#,##0\);[Color30]#,##0_)"/>
    <numFmt numFmtId="177" formatCode="[Color10]#,##0_);[Color30]\(#,##0\)"/>
    <numFmt numFmtId="178" formatCode="&quot;₪&quot;#,##0.00;[Red]&quot;₪&quot;\-#,##0.00"/>
    <numFmt numFmtId="179" formatCode="_ [$€-2]\ * #,##0.00_ ;_ [$€-2]\ * \-#,##0.00_ ;_ [$€-2]\ * &quot;-&quot;??_ "/>
    <numFmt numFmtId="180" formatCode="mmmm\ yyyy"/>
    <numFmt numFmtId="181" formatCode="#,##0\ ;[Red]&quot;(&quot;#,##0&quot;) &quot;"/>
    <numFmt numFmtId="182" formatCode="#,##0\ ;&quot;(&quot;#,##0&quot;)&quot;"/>
    <numFmt numFmtId="183" formatCode="0.0%;[Red]\(0.0%\)"/>
    <numFmt numFmtId="184" formatCode="0.0%;\(0.0%\)"/>
  </numFmts>
  <fonts count="34" x14ac:knownFonts="1">
    <font>
      <sz val="11"/>
      <color theme="1"/>
      <name val="Calibri"/>
      <family val="2"/>
      <charset val="177"/>
      <scheme val="minor"/>
    </font>
    <font>
      <sz val="11"/>
      <color theme="1"/>
      <name val="Calibri"/>
      <family val="2"/>
      <charset val="177"/>
      <scheme val="minor"/>
    </font>
    <font>
      <sz val="11"/>
      <color theme="1"/>
      <name val="David"/>
      <family val="2"/>
      <charset val="177"/>
    </font>
    <font>
      <sz val="10"/>
      <name val="Arial"/>
      <family val="2"/>
    </font>
    <font>
      <sz val="11"/>
      <color indexed="8"/>
      <name val="Arial"/>
      <family val="2"/>
      <charset val="177"/>
    </font>
    <font>
      <sz val="10"/>
      <name val="David"/>
      <family val="2"/>
      <charset val="177"/>
    </font>
    <font>
      <sz val="11"/>
      <color indexed="8"/>
      <name val="David"/>
      <family val="2"/>
    </font>
    <font>
      <b/>
      <sz val="10"/>
      <name val="Arial"/>
      <family val="2"/>
    </font>
    <font>
      <sz val="12"/>
      <color indexed="8"/>
      <name val="Arial"/>
      <family val="2"/>
      <charset val="177"/>
    </font>
    <font>
      <u/>
      <sz val="10"/>
      <color indexed="12"/>
      <name val="Arial"/>
      <family val="2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0"/>
      <name val="Miriam"/>
      <family val="2"/>
      <charset val="177"/>
    </font>
    <font>
      <sz val="11"/>
      <color theme="1"/>
      <name val="David"/>
      <family val="2"/>
    </font>
    <font>
      <sz val="11"/>
      <color theme="1"/>
      <name val="Calibri"/>
      <family val="2"/>
      <scheme val="minor"/>
    </font>
    <font>
      <sz val="12"/>
      <color theme="1"/>
      <name val="Arial"/>
      <family val="2"/>
      <charset val="177"/>
    </font>
    <font>
      <u/>
      <sz val="9.9"/>
      <color indexed="12"/>
      <name val="Arial"/>
      <family val="2"/>
    </font>
    <font>
      <b/>
      <sz val="14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theme="1"/>
      <name val="David"/>
      <family val="2"/>
    </font>
    <font>
      <b/>
      <sz val="16"/>
      <color theme="1"/>
      <name val="David"/>
      <family val="2"/>
    </font>
    <font>
      <b/>
      <sz val="9"/>
      <color theme="1"/>
      <name val="David"/>
      <family val="2"/>
    </font>
    <font>
      <sz val="9"/>
      <color theme="1"/>
      <name val="Calibri"/>
      <family val="2"/>
      <charset val="177"/>
      <scheme val="minor"/>
    </font>
    <font>
      <b/>
      <sz val="14"/>
      <color theme="1"/>
      <name val="David"/>
      <family val="2"/>
    </font>
    <font>
      <b/>
      <sz val="12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31">
    <border>
      <left/>
      <right/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540">
    <xf numFmtId="0" fontId="0" fillId="0" borderId="0"/>
    <xf numFmtId="166" fontId="3" fillId="0" borderId="0" applyFont="0" applyFill="0" applyBorder="0" applyAlignment="0" applyProtection="0"/>
    <xf numFmtId="0" fontId="4" fillId="0" borderId="0"/>
    <xf numFmtId="0" fontId="3" fillId="0" borderId="0"/>
    <xf numFmtId="9" fontId="3" fillId="0" borderId="0" applyFont="0" applyFill="0" applyBorder="0" applyAlignment="0" applyProtection="0"/>
    <xf numFmtId="170" fontId="4" fillId="0" borderId="0">
      <alignment horizontal="right"/>
      <protection hidden="1"/>
    </xf>
    <xf numFmtId="171" fontId="4" fillId="0" borderId="0">
      <alignment horizontal="right"/>
      <protection hidden="1"/>
    </xf>
    <xf numFmtId="170" fontId="4" fillId="0" borderId="0">
      <alignment horizontal="right"/>
      <protection hidden="1"/>
    </xf>
    <xf numFmtId="0" fontId="3" fillId="0" borderId="0"/>
    <xf numFmtId="172" fontId="4" fillId="0" borderId="0">
      <alignment horizontal="right"/>
      <protection hidden="1"/>
    </xf>
    <xf numFmtId="173" fontId="4" fillId="0" borderId="0">
      <alignment horizontal="right"/>
      <protection locked="0"/>
    </xf>
    <xf numFmtId="174" fontId="4" fillId="0" borderId="0">
      <alignment horizontal="right"/>
      <protection locked="0"/>
    </xf>
    <xf numFmtId="14" fontId="4" fillId="0" borderId="0">
      <alignment horizontal="right"/>
      <protection locked="0"/>
    </xf>
    <xf numFmtId="14" fontId="4" fillId="0" borderId="0">
      <alignment horizontal="right"/>
      <protection locked="0"/>
    </xf>
    <xf numFmtId="175" fontId="4" fillId="0" borderId="0">
      <alignment horizontal="right"/>
      <protection hidden="1"/>
    </xf>
    <xf numFmtId="176" fontId="4" fillId="0" borderId="0">
      <alignment horizontal="right"/>
      <protection hidden="1"/>
    </xf>
    <xf numFmtId="175" fontId="4" fillId="0" borderId="0">
      <alignment horizontal="right"/>
      <protection hidden="1"/>
    </xf>
    <xf numFmtId="177" fontId="4" fillId="0" borderId="0">
      <alignment horizontal="right"/>
      <protection hidden="1"/>
    </xf>
    <xf numFmtId="177" fontId="4" fillId="0" borderId="0">
      <alignment horizontal="right"/>
      <protection locked="0"/>
    </xf>
    <xf numFmtId="37" fontId="4" fillId="0" borderId="0">
      <alignment horizontal="right"/>
      <protection hidden="1"/>
    </xf>
    <xf numFmtId="175" fontId="4" fillId="0" borderId="0">
      <alignment horizontal="right"/>
      <protection hidden="1"/>
    </xf>
    <xf numFmtId="175" fontId="4" fillId="0" borderId="0">
      <alignment horizontal="right"/>
      <protection hidden="1"/>
    </xf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6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3" fillId="0" borderId="0" applyFont="0" applyFill="0" applyBorder="0" applyAlignment="0" applyProtection="0">
      <alignment wrapText="1"/>
    </xf>
    <xf numFmtId="0" fontId="3" fillId="0" borderId="0" applyFont="0" applyFill="0" applyBorder="0" applyAlignment="0" applyProtection="0">
      <alignment wrapText="1"/>
    </xf>
    <xf numFmtId="166" fontId="3" fillId="0" borderId="0" applyFont="0" applyFill="0" applyBorder="0" applyAlignment="0" applyProtection="0"/>
    <xf numFmtId="178" fontId="7" fillId="0" borderId="0" applyFont="0" applyFill="0" applyBorder="0" applyAlignment="0" applyProtection="0"/>
    <xf numFmtId="166" fontId="8" fillId="0" borderId="0" applyFont="0" applyFill="0" applyBorder="0" applyAlignment="0" applyProtection="0"/>
    <xf numFmtId="164" fontId="5" fillId="0" borderId="0" applyFont="0" applyFill="0" applyBorder="0" applyAlignment="0" applyProtection="0"/>
    <xf numFmtId="179" fontId="4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2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2" fillId="0" borderId="0"/>
    <xf numFmtId="0" fontId="4" fillId="0" borderId="0"/>
    <xf numFmtId="0" fontId="4" fillId="0" borderId="0"/>
    <xf numFmtId="0" fontId="4" fillId="0" borderId="0"/>
    <xf numFmtId="0" fontId="13" fillId="0" borderId="0"/>
    <xf numFmtId="0" fontId="3" fillId="0" borderId="0"/>
    <xf numFmtId="0" fontId="12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3" fillId="0" borderId="0"/>
    <xf numFmtId="0" fontId="4" fillId="0" borderId="0"/>
    <xf numFmtId="0" fontId="3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2" fillId="0" borderId="0"/>
    <xf numFmtId="0" fontId="12" fillId="0" borderId="0"/>
    <xf numFmtId="0" fontId="1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4" fillId="0" borderId="0"/>
    <xf numFmtId="0" fontId="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3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37" fontId="4" fillId="0" borderId="0"/>
    <xf numFmtId="0" fontId="4" fillId="0" borderId="0" applyNumberFormat="0" applyBorder="0" applyAlignment="0" applyProtection="0"/>
    <xf numFmtId="17" fontId="4" fillId="0" borderId="0">
      <alignment horizontal="right"/>
      <protection locked="0"/>
    </xf>
    <xf numFmtId="0" fontId="4" fillId="0" borderId="0">
      <alignment horizontal="right"/>
      <protection hidden="1"/>
    </xf>
    <xf numFmtId="0" fontId="4" fillId="0" borderId="0">
      <alignment horizontal="right"/>
      <protection hidden="1"/>
    </xf>
    <xf numFmtId="37" fontId="4" fillId="0" borderId="0"/>
    <xf numFmtId="180" fontId="4" fillId="0" borderId="0">
      <alignment horizontal="right"/>
      <protection hidden="1"/>
    </xf>
    <xf numFmtId="0" fontId="4" fillId="0" borderId="0">
      <alignment horizontal="right" readingOrder="2"/>
    </xf>
    <xf numFmtId="0" fontId="4" fillId="0" borderId="0">
      <alignment horizontal="right" readingOrder="2"/>
      <protection hidden="1"/>
    </xf>
    <xf numFmtId="0" fontId="4" fillId="0" borderId="0">
      <alignment horizontal="right"/>
      <protection hidden="1"/>
    </xf>
    <xf numFmtId="37" fontId="4" fillId="0" borderId="0"/>
    <xf numFmtId="17" fontId="4" fillId="0" borderId="0">
      <alignment horizontal="right"/>
      <protection locked="0"/>
    </xf>
    <xf numFmtId="172" fontId="4" fillId="0" borderId="0">
      <alignment horizontal="right" readingOrder="2"/>
      <protection hidden="1"/>
    </xf>
    <xf numFmtId="0" fontId="2" fillId="0" borderId="0">
      <alignment horizontal="right" wrapText="1"/>
    </xf>
    <xf numFmtId="0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5" borderId="0" applyNumberFormat="0" applyFont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54">
    <xf numFmtId="0" fontId="0" fillId="0" borderId="0" xfId="0"/>
    <xf numFmtId="0" fontId="20" fillId="3" borderId="13" xfId="2" applyFont="1" applyFill="1" applyBorder="1"/>
    <xf numFmtId="167" fontId="21" fillId="2" borderId="3" xfId="1" applyNumberFormat="1" applyFont="1" applyFill="1" applyBorder="1" applyAlignment="1">
      <alignment horizontal="right"/>
    </xf>
    <xf numFmtId="167" fontId="21" fillId="2" borderId="14" xfId="1" applyNumberFormat="1" applyFont="1" applyFill="1" applyBorder="1" applyAlignment="1">
      <alignment horizontal="right"/>
    </xf>
    <xf numFmtId="168" fontId="21" fillId="2" borderId="5" xfId="1" applyNumberFormat="1" applyFont="1" applyFill="1" applyBorder="1" applyAlignment="1">
      <alignment horizontal="right"/>
    </xf>
    <xf numFmtId="0" fontId="20" fillId="3" borderId="15" xfId="2" applyFont="1" applyFill="1" applyBorder="1"/>
    <xf numFmtId="167" fontId="21" fillId="2" borderId="3" xfId="4" applyNumberFormat="1" applyFont="1" applyFill="1" applyBorder="1" applyAlignment="1">
      <alignment horizontal="right"/>
    </xf>
    <xf numFmtId="167" fontId="21" fillId="2" borderId="16" xfId="1" applyNumberFormat="1" applyFont="1" applyFill="1" applyBorder="1" applyAlignment="1">
      <alignment horizontal="right"/>
    </xf>
    <xf numFmtId="168" fontId="21" fillId="2" borderId="8" xfId="1" applyNumberFormat="1" applyFont="1" applyFill="1" applyBorder="1" applyAlignment="1">
      <alignment horizontal="right"/>
    </xf>
    <xf numFmtId="0" fontId="20" fillId="3" borderId="17" xfId="2" applyFont="1" applyFill="1" applyBorder="1"/>
    <xf numFmtId="2" fontId="21" fillId="0" borderId="0" xfId="2" applyNumberFormat="1" applyFont="1"/>
    <xf numFmtId="0" fontId="19" fillId="0" borderId="0" xfId="3" applyFont="1"/>
    <xf numFmtId="0" fontId="17" fillId="0" borderId="0" xfId="0" applyFont="1"/>
    <xf numFmtId="0" fontId="17" fillId="0" borderId="0" xfId="0" applyFont="1" applyAlignment="1">
      <alignment horizontal="right" readingOrder="2"/>
    </xf>
    <xf numFmtId="0" fontId="14" fillId="0" borderId="0" xfId="0" applyFont="1"/>
    <xf numFmtId="169" fontId="21" fillId="0" borderId="0" xfId="2" applyNumberFormat="1" applyFont="1"/>
    <xf numFmtId="0" fontId="20" fillId="3" borderId="8" xfId="2" applyFont="1" applyFill="1" applyBorder="1"/>
    <xf numFmtId="167" fontId="21" fillId="2" borderId="6" xfId="1" applyNumberFormat="1" applyFont="1" applyFill="1" applyBorder="1" applyAlignment="1">
      <alignment horizontal="right"/>
    </xf>
    <xf numFmtId="0" fontId="20" fillId="3" borderId="5" xfId="2" applyFont="1" applyFill="1" applyBorder="1"/>
    <xf numFmtId="0" fontId="20" fillId="3" borderId="2" xfId="2" applyFont="1" applyFill="1" applyBorder="1"/>
    <xf numFmtId="0" fontId="21" fillId="0" borderId="0" xfId="2" applyFont="1"/>
    <xf numFmtId="167" fontId="21" fillId="0" borderId="0" xfId="2" applyNumberFormat="1" applyFont="1"/>
    <xf numFmtId="0" fontId="20" fillId="3" borderId="11" xfId="2" applyFont="1" applyFill="1" applyBorder="1"/>
    <xf numFmtId="0" fontId="20" fillId="3" borderId="10" xfId="2" applyFont="1" applyFill="1" applyBorder="1"/>
    <xf numFmtId="0" fontId="20" fillId="3" borderId="9" xfId="2" applyFont="1" applyFill="1" applyBorder="1"/>
    <xf numFmtId="0" fontId="23" fillId="0" borderId="17" xfId="0" applyFont="1" applyBorder="1" applyProtection="1">
      <protection hidden="1"/>
    </xf>
    <xf numFmtId="0" fontId="24" fillId="0" borderId="0" xfId="3" applyFont="1"/>
    <xf numFmtId="0" fontId="20" fillId="3" borderId="2" xfId="2" applyFont="1" applyFill="1" applyBorder="1" applyAlignment="1">
      <alignment horizontal="center" vertical="center" readingOrder="2"/>
    </xf>
    <xf numFmtId="0" fontId="20" fillId="3" borderId="12" xfId="2" applyFont="1" applyFill="1" applyBorder="1" applyAlignment="1">
      <alignment horizontal="center" vertical="center" readingOrder="2"/>
    </xf>
    <xf numFmtId="0" fontId="20" fillId="3" borderId="1" xfId="2" applyFont="1" applyFill="1" applyBorder="1" applyAlignment="1">
      <alignment horizontal="center" vertical="center" readingOrder="2"/>
    </xf>
    <xf numFmtId="181" fontId="14" fillId="2" borderId="8" xfId="0" applyNumberFormat="1" applyFont="1" applyFill="1" applyBorder="1" applyProtection="1">
      <protection hidden="1"/>
    </xf>
    <xf numFmtId="181" fontId="23" fillId="2" borderId="21" xfId="0" applyNumberFormat="1" applyFont="1" applyFill="1" applyBorder="1" applyProtection="1">
      <protection hidden="1"/>
    </xf>
    <xf numFmtId="181" fontId="14" fillId="2" borderId="2" xfId="0" applyNumberFormat="1" applyFont="1" applyFill="1" applyBorder="1" applyProtection="1">
      <protection hidden="1"/>
    </xf>
    <xf numFmtId="168" fontId="21" fillId="0" borderId="25" xfId="1" applyNumberFormat="1" applyFont="1" applyFill="1" applyBorder="1"/>
    <xf numFmtId="167" fontId="21" fillId="2" borderId="22" xfId="1" applyNumberFormat="1" applyFont="1" applyFill="1" applyBorder="1" applyAlignment="1">
      <alignment horizontal="right"/>
    </xf>
    <xf numFmtId="167" fontId="22" fillId="2" borderId="26" xfId="4" applyNumberFormat="1" applyFont="1" applyFill="1" applyBorder="1" applyAlignment="1">
      <alignment horizontal="right" vertical="center"/>
    </xf>
    <xf numFmtId="167" fontId="21" fillId="2" borderId="12" xfId="1" applyNumberFormat="1" applyFont="1" applyFill="1" applyBorder="1" applyAlignment="1">
      <alignment horizontal="right"/>
    </xf>
    <xf numFmtId="182" fontId="14" fillId="0" borderId="25" xfId="0" applyNumberFormat="1" applyFont="1" applyBorder="1" applyProtection="1">
      <protection hidden="1"/>
    </xf>
    <xf numFmtId="181" fontId="14" fillId="6" borderId="8" xfId="0" applyNumberFormat="1" applyFont="1" applyFill="1" applyBorder="1" applyProtection="1">
      <protection hidden="1"/>
    </xf>
    <xf numFmtId="167" fontId="21" fillId="6" borderId="16" xfId="1" applyNumberFormat="1" applyFont="1" applyFill="1" applyBorder="1" applyAlignment="1">
      <alignment horizontal="right"/>
    </xf>
    <xf numFmtId="168" fontId="21" fillId="6" borderId="5" xfId="1" applyNumberFormat="1" applyFont="1" applyFill="1" applyBorder="1" applyAlignment="1">
      <alignment horizontal="right"/>
    </xf>
    <xf numFmtId="167" fontId="21" fillId="6" borderId="14" xfId="1" applyNumberFormat="1" applyFont="1" applyFill="1" applyBorder="1" applyAlignment="1">
      <alignment horizontal="right"/>
    </xf>
    <xf numFmtId="181" fontId="14" fillId="6" borderId="2" xfId="0" applyNumberFormat="1" applyFont="1" applyFill="1" applyBorder="1" applyProtection="1">
      <protection hidden="1"/>
    </xf>
    <xf numFmtId="167" fontId="21" fillId="6" borderId="12" xfId="1" applyNumberFormat="1" applyFont="1" applyFill="1" applyBorder="1" applyAlignment="1">
      <alignment horizontal="right"/>
    </xf>
    <xf numFmtId="181" fontId="23" fillId="6" borderId="21" xfId="0" applyNumberFormat="1" applyFont="1" applyFill="1" applyBorder="1" applyProtection="1">
      <protection hidden="1"/>
    </xf>
    <xf numFmtId="167" fontId="22" fillId="6" borderId="26" xfId="4" applyNumberFormat="1" applyFont="1" applyFill="1" applyBorder="1" applyAlignment="1">
      <alignment horizontal="right" vertical="center"/>
    </xf>
    <xf numFmtId="168" fontId="21" fillId="6" borderId="25" xfId="1" applyNumberFormat="1" applyFont="1" applyFill="1" applyBorder="1"/>
    <xf numFmtId="169" fontId="21" fillId="6" borderId="0" xfId="2" applyNumberFormat="1" applyFont="1" applyFill="1"/>
    <xf numFmtId="167" fontId="21" fillId="6" borderId="6" xfId="1" applyNumberFormat="1" applyFont="1" applyFill="1" applyBorder="1" applyAlignment="1">
      <alignment horizontal="right"/>
    </xf>
    <xf numFmtId="167" fontId="21" fillId="6" borderId="3" xfId="1" applyNumberFormat="1" applyFont="1" applyFill="1" applyBorder="1" applyAlignment="1">
      <alignment horizontal="right"/>
    </xf>
    <xf numFmtId="167" fontId="21" fillId="6" borderId="22" xfId="1" applyNumberFormat="1" applyFont="1" applyFill="1" applyBorder="1" applyAlignment="1">
      <alignment horizontal="right"/>
    </xf>
    <xf numFmtId="182" fontId="14" fillId="6" borderId="25" xfId="0" applyNumberFormat="1" applyFont="1" applyFill="1" applyBorder="1" applyProtection="1">
      <protection hidden="1"/>
    </xf>
    <xf numFmtId="167" fontId="21" fillId="6" borderId="0" xfId="2" applyNumberFormat="1" applyFont="1" applyFill="1"/>
    <xf numFmtId="168" fontId="21" fillId="6" borderId="27" xfId="1" applyNumberFormat="1" applyFont="1" applyFill="1" applyBorder="1" applyAlignment="1">
      <alignment horizontal="right"/>
    </xf>
    <xf numFmtId="181" fontId="14" fillId="6" borderId="5" xfId="0" applyNumberFormat="1" applyFont="1" applyFill="1" applyBorder="1" applyProtection="1">
      <protection hidden="1"/>
    </xf>
    <xf numFmtId="181" fontId="14" fillId="0" borderId="0" xfId="0" applyNumberFormat="1" applyFont="1"/>
    <xf numFmtId="181" fontId="21" fillId="6" borderId="5" xfId="1" applyNumberFormat="1" applyFont="1" applyFill="1" applyBorder="1" applyAlignment="1">
      <alignment horizontal="right"/>
    </xf>
    <xf numFmtId="165" fontId="25" fillId="7" borderId="0" xfId="538" applyFont="1" applyFill="1"/>
    <xf numFmtId="3" fontId="14" fillId="0" borderId="0" xfId="0" applyNumberFormat="1" applyFont="1"/>
    <xf numFmtId="168" fontId="14" fillId="0" borderId="0" xfId="0" applyNumberFormat="1" applyFont="1"/>
    <xf numFmtId="0" fontId="26" fillId="0" borderId="0" xfId="0" applyFont="1"/>
    <xf numFmtId="0" fontId="27" fillId="0" borderId="0" xfId="0" applyFont="1"/>
    <xf numFmtId="22" fontId="26" fillId="0" borderId="0" xfId="0" applyNumberFormat="1" applyFont="1"/>
    <xf numFmtId="0" fontId="28" fillId="0" borderId="0" xfId="0" applyFont="1"/>
    <xf numFmtId="0" fontId="29" fillId="0" borderId="0" xfId="0" applyFont="1"/>
    <xf numFmtId="0" fontId="30" fillId="0" borderId="0" xfId="0" applyFont="1"/>
    <xf numFmtId="181" fontId="29" fillId="0" borderId="0" xfId="0" applyNumberFormat="1" applyFont="1"/>
    <xf numFmtId="0" fontId="31" fillId="0" borderId="17" xfId="0" applyFont="1" applyBorder="1"/>
    <xf numFmtId="0" fontId="29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2" fillId="3" borderId="28" xfId="0" applyFont="1" applyFill="1" applyBorder="1" applyAlignment="1">
      <alignment horizontal="center"/>
    </xf>
    <xf numFmtId="0" fontId="32" fillId="3" borderId="12" xfId="0" applyFont="1" applyFill="1" applyBorder="1" applyAlignment="1">
      <alignment horizontal="center"/>
    </xf>
    <xf numFmtId="0" fontId="32" fillId="3" borderId="1" xfId="0" applyFont="1" applyFill="1" applyBorder="1" applyAlignment="1">
      <alignment horizontal="center"/>
    </xf>
    <xf numFmtId="0" fontId="32" fillId="3" borderId="2" xfId="0" applyFont="1" applyFill="1" applyBorder="1" applyAlignment="1">
      <alignment horizontal="center"/>
    </xf>
    <xf numFmtId="183" fontId="29" fillId="0" borderId="29" xfId="0" applyNumberFormat="1" applyFont="1" applyBorder="1"/>
    <xf numFmtId="0" fontId="32" fillId="3" borderId="17" xfId="0" applyFont="1" applyFill="1" applyBorder="1" applyAlignment="1">
      <alignment horizontal="right"/>
    </xf>
    <xf numFmtId="181" fontId="29" fillId="2" borderId="7" xfId="0" applyNumberFormat="1" applyFont="1" applyFill="1" applyBorder="1" applyProtection="1">
      <protection locked="0"/>
    </xf>
    <xf numFmtId="183" fontId="29" fillId="2" borderId="16" xfId="0" applyNumberFormat="1" applyFont="1" applyFill="1" applyBorder="1"/>
    <xf numFmtId="181" fontId="29" fillId="2" borderId="16" xfId="0" applyNumberFormat="1" applyFont="1" applyFill="1" applyBorder="1" applyProtection="1">
      <protection locked="0"/>
    </xf>
    <xf numFmtId="181" fontId="29" fillId="8" borderId="5" xfId="0" applyNumberFormat="1" applyFont="1" applyFill="1" applyBorder="1" applyProtection="1">
      <protection locked="0"/>
    </xf>
    <xf numFmtId="183" fontId="29" fillId="8" borderId="14" xfId="0" applyNumberFormat="1" applyFont="1" applyFill="1" applyBorder="1"/>
    <xf numFmtId="181" fontId="29" fillId="8" borderId="14" xfId="0" applyNumberFormat="1" applyFont="1" applyFill="1" applyBorder="1" applyProtection="1">
      <protection locked="0"/>
    </xf>
    <xf numFmtId="181" fontId="29" fillId="2" borderId="4" xfId="0" applyNumberFormat="1" applyFont="1" applyFill="1" applyBorder="1" applyProtection="1">
      <protection locked="0"/>
    </xf>
    <xf numFmtId="181" fontId="29" fillId="2" borderId="14" xfId="0" applyNumberFormat="1" applyFont="1" applyFill="1" applyBorder="1" applyProtection="1">
      <protection locked="0"/>
    </xf>
    <xf numFmtId="0" fontId="32" fillId="3" borderId="15" xfId="0" applyFont="1" applyFill="1" applyBorder="1" applyAlignment="1">
      <alignment horizontal="right"/>
    </xf>
    <xf numFmtId="183" fontId="29" fillId="2" borderId="14" xfId="0" applyNumberFormat="1" applyFont="1" applyFill="1" applyBorder="1"/>
    <xf numFmtId="183" fontId="29" fillId="0" borderId="30" xfId="0" applyNumberFormat="1" applyFont="1" applyBorder="1"/>
    <xf numFmtId="183" fontId="29" fillId="0" borderId="19" xfId="0" applyNumberFormat="1" applyFont="1" applyBorder="1"/>
    <xf numFmtId="0" fontId="29" fillId="0" borderId="30" xfId="0" applyFont="1" applyBorder="1"/>
    <xf numFmtId="0" fontId="32" fillId="3" borderId="13" xfId="0" applyFont="1" applyFill="1" applyBorder="1" applyAlignment="1">
      <alignment horizontal="right"/>
    </xf>
    <xf numFmtId="181" fontId="32" fillId="2" borderId="28" xfId="0" applyNumberFormat="1" applyFont="1" applyFill="1" applyBorder="1"/>
    <xf numFmtId="183" fontId="32" fillId="2" borderId="12" xfId="0" applyNumberFormat="1" applyFont="1" applyFill="1" applyBorder="1"/>
    <xf numFmtId="181" fontId="32" fillId="8" borderId="2" xfId="0" applyNumberFormat="1" applyFont="1" applyFill="1" applyBorder="1"/>
    <xf numFmtId="183" fontId="32" fillId="8" borderId="12" xfId="0" applyNumberFormat="1" applyFont="1" applyFill="1" applyBorder="1"/>
    <xf numFmtId="181" fontId="32" fillId="8" borderId="12" xfId="0" applyNumberFormat="1" applyFont="1" applyFill="1" applyBorder="1"/>
    <xf numFmtId="181" fontId="32" fillId="2" borderId="12" xfId="0" applyNumberFormat="1" applyFont="1" applyFill="1" applyBorder="1"/>
    <xf numFmtId="182" fontId="29" fillId="0" borderId="0" xfId="0" applyNumberFormat="1" applyFont="1"/>
    <xf numFmtId="184" fontId="29" fillId="0" borderId="0" xfId="0" applyNumberFormat="1" applyFont="1"/>
    <xf numFmtId="10" fontId="29" fillId="0" borderId="0" xfId="539" applyNumberFormat="1" applyFont="1" applyProtection="1"/>
    <xf numFmtId="181" fontId="29" fillId="2" borderId="8" xfId="0" applyNumberFormat="1" applyFont="1" applyFill="1" applyBorder="1" applyProtection="1">
      <protection locked="0"/>
    </xf>
    <xf numFmtId="181" fontId="29" fillId="8" borderId="8" xfId="0" applyNumberFormat="1" applyFont="1" applyFill="1" applyBorder="1" applyProtection="1">
      <protection locked="0"/>
    </xf>
    <xf numFmtId="183" fontId="29" fillId="8" borderId="16" xfId="0" applyNumberFormat="1" applyFont="1" applyFill="1" applyBorder="1"/>
    <xf numFmtId="181" fontId="29" fillId="8" borderId="16" xfId="0" applyNumberFormat="1" applyFont="1" applyFill="1" applyBorder="1" applyProtection="1">
      <protection locked="0"/>
    </xf>
    <xf numFmtId="183" fontId="29" fillId="8" borderId="6" xfId="0" applyNumberFormat="1" applyFont="1" applyFill="1" applyBorder="1"/>
    <xf numFmtId="183" fontId="29" fillId="2" borderId="6" xfId="0" applyNumberFormat="1" applyFont="1" applyFill="1" applyBorder="1"/>
    <xf numFmtId="181" fontId="29" fillId="2" borderId="5" xfId="0" applyNumberFormat="1" applyFont="1" applyFill="1" applyBorder="1" applyProtection="1">
      <protection locked="0"/>
    </xf>
    <xf numFmtId="183" fontId="29" fillId="8" borderId="3" xfId="0" applyNumberFormat="1" applyFont="1" applyFill="1" applyBorder="1"/>
    <xf numFmtId="183" fontId="29" fillId="2" borderId="3" xfId="0" applyNumberFormat="1" applyFont="1" applyFill="1" applyBorder="1"/>
    <xf numFmtId="181" fontId="32" fillId="2" borderId="2" xfId="0" applyNumberFormat="1" applyFont="1" applyFill="1" applyBorder="1"/>
    <xf numFmtId="181" fontId="32" fillId="8" borderId="12" xfId="0" applyNumberFormat="1" applyFont="1" applyFill="1" applyBorder="1" applyProtection="1">
      <protection locked="0"/>
    </xf>
    <xf numFmtId="183" fontId="32" fillId="8" borderId="1" xfId="0" applyNumberFormat="1" applyFont="1" applyFill="1" applyBorder="1"/>
    <xf numFmtId="183" fontId="29" fillId="2" borderId="12" xfId="0" applyNumberFormat="1" applyFont="1" applyFill="1" applyBorder="1"/>
    <xf numFmtId="183" fontId="32" fillId="2" borderId="1" xfId="0" applyNumberFormat="1" applyFont="1" applyFill="1" applyBorder="1"/>
    <xf numFmtId="0" fontId="31" fillId="0" borderId="17" xfId="0" applyFont="1" applyBorder="1" applyAlignment="1">
      <alignment horizontal="center"/>
    </xf>
    <xf numFmtId="181" fontId="29" fillId="2" borderId="8" xfId="0" applyNumberFormat="1" applyFont="1" applyFill="1" applyBorder="1"/>
    <xf numFmtId="181" fontId="29" fillId="2" borderId="16" xfId="0" applyNumberFormat="1" applyFont="1" applyFill="1" applyBorder="1"/>
    <xf numFmtId="181" fontId="29" fillId="8" borderId="8" xfId="0" applyNumberFormat="1" applyFont="1" applyFill="1" applyBorder="1"/>
    <xf numFmtId="181" fontId="29" fillId="8" borderId="16" xfId="0" applyNumberFormat="1" applyFont="1" applyFill="1" applyBorder="1"/>
    <xf numFmtId="181" fontId="32" fillId="2" borderId="8" xfId="0" applyNumberFormat="1" applyFont="1" applyFill="1" applyBorder="1"/>
    <xf numFmtId="181" fontId="29" fillId="2" borderId="5" xfId="0" applyNumberFormat="1" applyFont="1" applyFill="1" applyBorder="1"/>
    <xf numFmtId="181" fontId="29" fillId="2" borderId="14" xfId="0" applyNumberFormat="1" applyFont="1" applyFill="1" applyBorder="1"/>
    <xf numFmtId="181" fontId="29" fillId="8" borderId="5" xfId="0" applyNumberFormat="1" applyFont="1" applyFill="1" applyBorder="1"/>
    <xf numFmtId="181" fontId="29" fillId="8" borderId="14" xfId="0" applyNumberFormat="1" applyFont="1" applyFill="1" applyBorder="1"/>
    <xf numFmtId="181" fontId="32" fillId="2" borderId="5" xfId="0" applyNumberFormat="1" applyFont="1" applyFill="1" applyBorder="1"/>
    <xf numFmtId="0" fontId="18" fillId="4" borderId="18" xfId="2" applyFont="1" applyFill="1" applyBorder="1" applyAlignment="1">
      <alignment horizontal="right"/>
    </xf>
    <xf numFmtId="0" fontId="18" fillId="4" borderId="19" xfId="2" applyFont="1" applyFill="1" applyBorder="1" applyAlignment="1">
      <alignment horizontal="right"/>
    </xf>
    <xf numFmtId="0" fontId="18" fillId="4" borderId="20" xfId="2" applyFont="1" applyFill="1" applyBorder="1" applyAlignment="1">
      <alignment horizontal="right"/>
    </xf>
    <xf numFmtId="0" fontId="20" fillId="3" borderId="5" xfId="2" applyFont="1" applyFill="1" applyBorder="1" applyAlignment="1">
      <alignment horizontal="center"/>
    </xf>
    <xf numFmtId="0" fontId="20" fillId="3" borderId="14" xfId="2" applyFont="1" applyFill="1" applyBorder="1" applyAlignment="1">
      <alignment horizontal="center"/>
    </xf>
    <xf numFmtId="0" fontId="20" fillId="3" borderId="3" xfId="2" applyFont="1" applyFill="1" applyBorder="1" applyAlignment="1">
      <alignment horizontal="center"/>
    </xf>
    <xf numFmtId="0" fontId="20" fillId="3" borderId="14" xfId="2" applyFont="1" applyFill="1" applyBorder="1" applyAlignment="1">
      <alignment horizontal="center" vertical="center" wrapText="1"/>
    </xf>
    <xf numFmtId="0" fontId="20" fillId="3" borderId="3" xfId="2" applyFont="1" applyFill="1" applyBorder="1" applyAlignment="1">
      <alignment horizontal="center" vertical="center" wrapText="1"/>
    </xf>
    <xf numFmtId="0" fontId="20" fillId="3" borderId="5" xfId="2" applyFont="1" applyFill="1" applyBorder="1" applyAlignment="1">
      <alignment horizontal="center" vertical="center" wrapText="1"/>
    </xf>
    <xf numFmtId="0" fontId="23" fillId="0" borderId="23" xfId="0" applyFont="1" applyBorder="1" applyAlignment="1" applyProtection="1">
      <alignment horizontal="center" vertical="center"/>
      <protection hidden="1"/>
    </xf>
    <xf numFmtId="0" fontId="23" fillId="0" borderId="24" xfId="0" applyFont="1" applyBorder="1" applyAlignment="1" applyProtection="1">
      <alignment horizontal="center" vertical="center"/>
      <protection hidden="1"/>
    </xf>
    <xf numFmtId="0" fontId="23" fillId="3" borderId="7" xfId="0" applyFont="1" applyFill="1" applyBorder="1" applyAlignment="1" applyProtection="1">
      <alignment horizontal="center" vertical="center"/>
      <protection hidden="1"/>
    </xf>
    <xf numFmtId="0" fontId="23" fillId="3" borderId="16" xfId="0" applyFont="1" applyFill="1" applyBorder="1" applyAlignment="1" applyProtection="1">
      <alignment horizontal="center" vertical="center"/>
      <protection hidden="1"/>
    </xf>
    <xf numFmtId="0" fontId="23" fillId="3" borderId="6" xfId="0" applyFont="1" applyFill="1" applyBorder="1" applyAlignment="1" applyProtection="1">
      <alignment horizontal="center" vertical="center"/>
      <protection hidden="1"/>
    </xf>
    <xf numFmtId="0" fontId="23" fillId="3" borderId="8" xfId="0" applyFont="1" applyFill="1" applyBorder="1" applyAlignment="1" applyProtection="1">
      <alignment horizontal="center" vertical="center"/>
      <protection hidden="1"/>
    </xf>
    <xf numFmtId="0" fontId="23" fillId="3" borderId="10" xfId="0" applyFont="1" applyFill="1" applyBorder="1" applyAlignment="1" applyProtection="1">
      <alignment horizontal="center" vertical="center" wrapText="1"/>
      <protection hidden="1"/>
    </xf>
    <xf numFmtId="0" fontId="23" fillId="3" borderId="4" xfId="0" applyFont="1" applyFill="1" applyBorder="1" applyAlignment="1" applyProtection="1">
      <alignment horizontal="center" vertical="center" wrapText="1"/>
      <protection hidden="1"/>
    </xf>
    <xf numFmtId="0" fontId="23" fillId="3" borderId="14" xfId="0" applyFont="1" applyFill="1" applyBorder="1" applyAlignment="1" applyProtection="1">
      <alignment horizontal="center" vertical="center" wrapText="1"/>
      <protection hidden="1"/>
    </xf>
    <xf numFmtId="0" fontId="23" fillId="3" borderId="3" xfId="0" applyFont="1" applyFill="1" applyBorder="1" applyAlignment="1" applyProtection="1">
      <alignment horizontal="center" vertical="center" wrapText="1"/>
      <protection hidden="1"/>
    </xf>
    <xf numFmtId="0" fontId="23" fillId="3" borderId="5" xfId="0" applyFont="1" applyFill="1" applyBorder="1" applyAlignment="1" applyProtection="1">
      <alignment horizontal="center" vertical="center" wrapText="1"/>
      <protection hidden="1"/>
    </xf>
    <xf numFmtId="0" fontId="32" fillId="3" borderId="7" xfId="0" applyFont="1" applyFill="1" applyBorder="1" applyAlignment="1">
      <alignment horizontal="center" vertical="center"/>
    </xf>
    <xf numFmtId="0" fontId="32" fillId="3" borderId="16" xfId="0" applyFont="1" applyFill="1" applyBorder="1" applyAlignment="1">
      <alignment horizontal="center" vertical="center"/>
    </xf>
    <xf numFmtId="0" fontId="32" fillId="3" borderId="6" xfId="0" applyFont="1" applyFill="1" applyBorder="1" applyAlignment="1">
      <alignment horizontal="center" vertical="center"/>
    </xf>
    <xf numFmtId="0" fontId="32" fillId="3" borderId="8" xfId="0" applyFont="1" applyFill="1" applyBorder="1" applyAlignment="1">
      <alignment horizontal="center" vertical="center"/>
    </xf>
    <xf numFmtId="0" fontId="33" fillId="7" borderId="23" xfId="0" applyFont="1" applyFill="1" applyBorder="1" applyAlignment="1">
      <alignment horizontal="center" vertical="center"/>
    </xf>
    <xf numFmtId="0" fontId="33" fillId="7" borderId="24" xfId="0" applyFont="1" applyFill="1" applyBorder="1" applyAlignment="1">
      <alignment horizontal="center" vertical="center"/>
    </xf>
    <xf numFmtId="0" fontId="32" fillId="3" borderId="4" xfId="0" applyFont="1" applyFill="1" applyBorder="1" applyAlignment="1">
      <alignment horizontal="center" vertical="center" wrapText="1"/>
    </xf>
    <xf numFmtId="0" fontId="32" fillId="3" borderId="14" xfId="0" applyFont="1" applyFill="1" applyBorder="1" applyAlignment="1">
      <alignment horizontal="center" vertical="center" wrapText="1"/>
    </xf>
    <xf numFmtId="0" fontId="32" fillId="3" borderId="3" xfId="0" applyFont="1" applyFill="1" applyBorder="1" applyAlignment="1">
      <alignment horizontal="center" vertical="center" wrapText="1"/>
    </xf>
    <xf numFmtId="0" fontId="32" fillId="3" borderId="5" xfId="0" applyFont="1" applyFill="1" applyBorder="1" applyAlignment="1">
      <alignment horizontal="center" vertical="center" wrapText="1"/>
    </xf>
  </cellXfs>
  <cellStyles count="540">
    <cellStyle name="% 1" xfId="5" xr:uid="{00000000-0005-0000-0000-000000000000}"/>
    <cellStyle name="% 2" xfId="6" xr:uid="{00000000-0005-0000-0000-000001000000}"/>
    <cellStyle name="% 3" xfId="7" xr:uid="{00000000-0005-0000-0000-000002000000}"/>
    <cellStyle name="=C:\WINNT\SYSTEM32\COMMAND.COM" xfId="8" xr:uid="{00000000-0005-0000-0000-000003000000}"/>
    <cellStyle name="01 בינואר 2000" xfId="9" xr:uid="{00000000-0005-0000-0000-000004000000}"/>
    <cellStyle name="01.01.00" xfId="10" xr:uid="{00000000-0005-0000-0000-000005000000}"/>
    <cellStyle name="01.01.2000" xfId="11" xr:uid="{00000000-0005-0000-0000-000006000000}"/>
    <cellStyle name="01/01/00" xfId="12" xr:uid="{00000000-0005-0000-0000-000007000000}"/>
    <cellStyle name="01/01/2000" xfId="13" xr:uid="{00000000-0005-0000-0000-000008000000}"/>
    <cellStyle name="1" xfId="14" xr:uid="{00000000-0005-0000-0000-000009000000}"/>
    <cellStyle name="2" xfId="15" xr:uid="{00000000-0005-0000-0000-00000A000000}"/>
    <cellStyle name="3" xfId="16" xr:uid="{00000000-0005-0000-0000-00000B000000}"/>
    <cellStyle name="4" xfId="17" xr:uid="{00000000-0005-0000-0000-00000C000000}"/>
    <cellStyle name="5" xfId="18" xr:uid="{00000000-0005-0000-0000-00000D000000}"/>
    <cellStyle name="97" xfId="19" xr:uid="{00000000-0005-0000-0000-00000E000000}"/>
    <cellStyle name="98" xfId="20" xr:uid="{00000000-0005-0000-0000-00000F000000}"/>
    <cellStyle name="99" xfId="21" xr:uid="{00000000-0005-0000-0000-000010000000}"/>
    <cellStyle name="Comma" xfId="538" builtinId="3"/>
    <cellStyle name="Comma [0] 2" xfId="22" xr:uid="{00000000-0005-0000-0000-000011000000}"/>
    <cellStyle name="Comma [0] 2 2" xfId="23" xr:uid="{00000000-0005-0000-0000-000012000000}"/>
    <cellStyle name="Comma [0] 2 2 2" xfId="24" xr:uid="{00000000-0005-0000-0000-000013000000}"/>
    <cellStyle name="Comma [0] 2 3" xfId="25" xr:uid="{00000000-0005-0000-0000-000014000000}"/>
    <cellStyle name="Comma [0] 2 4" xfId="26" xr:uid="{00000000-0005-0000-0000-000015000000}"/>
    <cellStyle name="Comma [0] 2 5" xfId="504" xr:uid="{15473069-7ADC-4CBD-B141-EC7144A46F03}"/>
    <cellStyle name="Comma [0] 3" xfId="27" xr:uid="{00000000-0005-0000-0000-000016000000}"/>
    <cellStyle name="Comma 2" xfId="28" xr:uid="{00000000-0005-0000-0000-000017000000}"/>
    <cellStyle name="Comma 2 2" xfId="29" xr:uid="{00000000-0005-0000-0000-000018000000}"/>
    <cellStyle name="Comma 2 2 2" xfId="30" xr:uid="{00000000-0005-0000-0000-000019000000}"/>
    <cellStyle name="Comma 2 2 3" xfId="31" xr:uid="{00000000-0005-0000-0000-00001A000000}"/>
    <cellStyle name="Comma 2 2 4" xfId="32" xr:uid="{00000000-0005-0000-0000-00001B000000}"/>
    <cellStyle name="Comma 2 2 5" xfId="33" xr:uid="{00000000-0005-0000-0000-00001C000000}"/>
    <cellStyle name="Comma 2 2 6" xfId="34" xr:uid="{00000000-0005-0000-0000-00001D000000}"/>
    <cellStyle name="Comma 2 2 7" xfId="35" xr:uid="{00000000-0005-0000-0000-00001E000000}"/>
    <cellStyle name="Comma 2 3" xfId="36" xr:uid="{00000000-0005-0000-0000-00001F000000}"/>
    <cellStyle name="Comma 2 4" xfId="37" xr:uid="{00000000-0005-0000-0000-000020000000}"/>
    <cellStyle name="Comma 2 5" xfId="38" xr:uid="{00000000-0005-0000-0000-000021000000}"/>
    <cellStyle name="Comma 2 6" xfId="39" xr:uid="{00000000-0005-0000-0000-000022000000}"/>
    <cellStyle name="Comma 2 7" xfId="40" xr:uid="{00000000-0005-0000-0000-000023000000}"/>
    <cellStyle name="Comma 2 8" xfId="41" xr:uid="{00000000-0005-0000-0000-000024000000}"/>
    <cellStyle name="Comma 2 9" xfId="42" xr:uid="{00000000-0005-0000-0000-000025000000}"/>
    <cellStyle name="Comma 3" xfId="1" xr:uid="{00000000-0005-0000-0000-000026000000}"/>
    <cellStyle name="Comma 3 2" xfId="43" xr:uid="{00000000-0005-0000-0000-000027000000}"/>
    <cellStyle name="Comma 3 3" xfId="505" xr:uid="{4F682030-2274-481A-9084-388F852D1D1A}"/>
    <cellStyle name="Comma 4" xfId="44" xr:uid="{00000000-0005-0000-0000-000028000000}"/>
    <cellStyle name="Comma 5" xfId="45" xr:uid="{00000000-0005-0000-0000-000029000000}"/>
    <cellStyle name="Comma 6" xfId="46" xr:uid="{00000000-0005-0000-0000-00002A000000}"/>
    <cellStyle name="Comma 7" xfId="47" xr:uid="{00000000-0005-0000-0000-00002B000000}"/>
    <cellStyle name="Currency [0] _1" xfId="48" xr:uid="{00000000-0005-0000-0000-00002C000000}"/>
    <cellStyle name="Euro" xfId="49" xr:uid="{00000000-0005-0000-0000-00002D000000}"/>
    <cellStyle name="Hyperlink 2" xfId="50" xr:uid="{00000000-0005-0000-0000-00002E000000}"/>
    <cellStyle name="Hyperlink 2 2" xfId="51" xr:uid="{00000000-0005-0000-0000-00002F000000}"/>
    <cellStyle name="Hyperlink 2 2 2" xfId="52" xr:uid="{00000000-0005-0000-0000-000030000000}"/>
    <cellStyle name="Hyperlink 2 2 2 2" xfId="53" xr:uid="{00000000-0005-0000-0000-000031000000}"/>
    <cellStyle name="Hyperlink 2 3" xfId="54" xr:uid="{00000000-0005-0000-0000-000032000000}"/>
    <cellStyle name="Hyperlink 2 4" xfId="55" xr:uid="{00000000-0005-0000-0000-000033000000}"/>
    <cellStyle name="Hyperlink 2 5" xfId="56" xr:uid="{00000000-0005-0000-0000-000034000000}"/>
    <cellStyle name="Hyperlink 2 6" xfId="57" xr:uid="{00000000-0005-0000-0000-000035000000}"/>
    <cellStyle name="Hyperlink 2 7" xfId="58" xr:uid="{00000000-0005-0000-0000-000036000000}"/>
    <cellStyle name="Hyperlink 2 8" xfId="59" xr:uid="{00000000-0005-0000-0000-000037000000}"/>
    <cellStyle name="Hyperlink 2_Data" xfId="60" xr:uid="{00000000-0005-0000-0000-000038000000}"/>
    <cellStyle name="Normal" xfId="0" builtinId="0"/>
    <cellStyle name="Normal 10" xfId="61" xr:uid="{00000000-0005-0000-0000-00003A000000}"/>
    <cellStyle name="Normal 10 2" xfId="506" xr:uid="{AD1A314A-59D1-4E26-B3C4-A364654A29D2}"/>
    <cellStyle name="Normal 11" xfId="62" xr:uid="{00000000-0005-0000-0000-00003B000000}"/>
    <cellStyle name="Normal 11 2" xfId="507" xr:uid="{221838DD-4A9C-4C7B-9576-6AD7D7F834F9}"/>
    <cellStyle name="Normal 12" xfId="63" xr:uid="{00000000-0005-0000-0000-00003C000000}"/>
    <cellStyle name="Normal 12 2" xfId="64" xr:uid="{00000000-0005-0000-0000-00003D000000}"/>
    <cellStyle name="Normal 12 3" xfId="65" xr:uid="{00000000-0005-0000-0000-00003E000000}"/>
    <cellStyle name="Normal 12 4" xfId="66" xr:uid="{00000000-0005-0000-0000-00003F000000}"/>
    <cellStyle name="Normal 12 5" xfId="67" xr:uid="{00000000-0005-0000-0000-000040000000}"/>
    <cellStyle name="Normal 12 6" xfId="68" xr:uid="{00000000-0005-0000-0000-000041000000}"/>
    <cellStyle name="Normal 12 7" xfId="69" xr:uid="{00000000-0005-0000-0000-000042000000}"/>
    <cellStyle name="Normal 12 8" xfId="70" xr:uid="{00000000-0005-0000-0000-000043000000}"/>
    <cellStyle name="Normal 12 9" xfId="508" xr:uid="{E26B1A95-BFF4-41EC-86C8-2F43618B3D61}"/>
    <cellStyle name="Normal 13" xfId="71" xr:uid="{00000000-0005-0000-0000-000044000000}"/>
    <cellStyle name="Normal 13 2" xfId="72" xr:uid="{00000000-0005-0000-0000-000045000000}"/>
    <cellStyle name="Normal 13 3" xfId="73" xr:uid="{00000000-0005-0000-0000-000046000000}"/>
    <cellStyle name="Normal 13 4" xfId="74" xr:uid="{00000000-0005-0000-0000-000047000000}"/>
    <cellStyle name="Normal 13 5" xfId="75" xr:uid="{00000000-0005-0000-0000-000048000000}"/>
    <cellStyle name="Normal 13 6" xfId="76" xr:uid="{00000000-0005-0000-0000-000049000000}"/>
    <cellStyle name="Normal 13 7" xfId="77" xr:uid="{00000000-0005-0000-0000-00004A000000}"/>
    <cellStyle name="Normal 13 8" xfId="78" xr:uid="{00000000-0005-0000-0000-00004B000000}"/>
    <cellStyle name="Normal 13 9" xfId="509" xr:uid="{F017D4E1-E897-449B-8B0E-B59B420CFCA0}"/>
    <cellStyle name="Normal 14" xfId="79" xr:uid="{00000000-0005-0000-0000-00004C000000}"/>
    <cellStyle name="Normal 14 2" xfId="80" xr:uid="{00000000-0005-0000-0000-00004D000000}"/>
    <cellStyle name="Normal 14 3" xfId="81" xr:uid="{00000000-0005-0000-0000-00004E000000}"/>
    <cellStyle name="Normal 14 4" xfId="82" xr:uid="{00000000-0005-0000-0000-00004F000000}"/>
    <cellStyle name="Normal 14 5" xfId="83" xr:uid="{00000000-0005-0000-0000-000050000000}"/>
    <cellStyle name="Normal 14 6" xfId="84" xr:uid="{00000000-0005-0000-0000-000051000000}"/>
    <cellStyle name="Normal 14 7" xfId="85" xr:uid="{00000000-0005-0000-0000-000052000000}"/>
    <cellStyle name="Normal 14 8" xfId="86" xr:uid="{00000000-0005-0000-0000-000053000000}"/>
    <cellStyle name="Normal 14 9" xfId="510" xr:uid="{D6CED2C0-7248-4C0A-ACA0-CEF0BD010C57}"/>
    <cellStyle name="Normal 15" xfId="87" xr:uid="{00000000-0005-0000-0000-000054000000}"/>
    <cellStyle name="Normal 15 2" xfId="88" xr:uid="{00000000-0005-0000-0000-000055000000}"/>
    <cellStyle name="Normal 15 3" xfId="89" xr:uid="{00000000-0005-0000-0000-000056000000}"/>
    <cellStyle name="Normal 15 4" xfId="90" xr:uid="{00000000-0005-0000-0000-000057000000}"/>
    <cellStyle name="Normal 15 5" xfId="91" xr:uid="{00000000-0005-0000-0000-000058000000}"/>
    <cellStyle name="Normal 15 6" xfId="92" xr:uid="{00000000-0005-0000-0000-000059000000}"/>
    <cellStyle name="Normal 15 7" xfId="93" xr:uid="{00000000-0005-0000-0000-00005A000000}"/>
    <cellStyle name="Normal 15 8" xfId="94" xr:uid="{00000000-0005-0000-0000-00005B000000}"/>
    <cellStyle name="Normal 15 9" xfId="511" xr:uid="{3ACBF9A9-A076-4E61-988D-2B455367256A}"/>
    <cellStyle name="Normal 16" xfId="95" xr:uid="{00000000-0005-0000-0000-00005C000000}"/>
    <cellStyle name="Normal 16 2" xfId="96" xr:uid="{00000000-0005-0000-0000-00005D000000}"/>
    <cellStyle name="Normal 16 3" xfId="97" xr:uid="{00000000-0005-0000-0000-00005E000000}"/>
    <cellStyle name="Normal 16 4" xfId="98" xr:uid="{00000000-0005-0000-0000-00005F000000}"/>
    <cellStyle name="Normal 16 5" xfId="99" xr:uid="{00000000-0005-0000-0000-000060000000}"/>
    <cellStyle name="Normal 16 6" xfId="100" xr:uid="{00000000-0005-0000-0000-000061000000}"/>
    <cellStyle name="Normal 16 7" xfId="101" xr:uid="{00000000-0005-0000-0000-000062000000}"/>
    <cellStyle name="Normal 16 8" xfId="102" xr:uid="{00000000-0005-0000-0000-000063000000}"/>
    <cellStyle name="Normal 16 9" xfId="512" xr:uid="{1A27D33D-2106-415F-9265-A86EA8A4BC67}"/>
    <cellStyle name="Normal 166" xfId="513" xr:uid="{BFF369F2-4434-477E-AEAB-EB89D289A1BD}"/>
    <cellStyle name="Normal 17" xfId="103" xr:uid="{00000000-0005-0000-0000-000064000000}"/>
    <cellStyle name="Normal 17 2" xfId="104" xr:uid="{00000000-0005-0000-0000-000065000000}"/>
    <cellStyle name="Normal 17 3" xfId="105" xr:uid="{00000000-0005-0000-0000-000066000000}"/>
    <cellStyle name="Normal 17 4" xfId="514" xr:uid="{BC3501C7-D88A-4EBD-B203-3EC315CA7E3A}"/>
    <cellStyle name="Normal 18" xfId="106" xr:uid="{00000000-0005-0000-0000-000067000000}"/>
    <cellStyle name="Normal 18 2" xfId="107" xr:uid="{00000000-0005-0000-0000-000068000000}"/>
    <cellStyle name="Normal 18 3" xfId="108" xr:uid="{00000000-0005-0000-0000-000069000000}"/>
    <cellStyle name="Normal 18 4" xfId="515" xr:uid="{27EA768F-44E4-48B9-A855-01D7FE980BAA}"/>
    <cellStyle name="Normal 19" xfId="109" xr:uid="{00000000-0005-0000-0000-00006A000000}"/>
    <cellStyle name="Normal 19 2" xfId="516" xr:uid="{9F87099C-2017-4D31-892C-8DC86683DA43}"/>
    <cellStyle name="Normal 2" xfId="110" xr:uid="{00000000-0005-0000-0000-00006B000000}"/>
    <cellStyle name="Normal 2 10" xfId="111" xr:uid="{00000000-0005-0000-0000-00006C000000}"/>
    <cellStyle name="Normal 2 11" xfId="112" xr:uid="{00000000-0005-0000-0000-00006D000000}"/>
    <cellStyle name="Normal 2 12" xfId="113" xr:uid="{00000000-0005-0000-0000-00006E000000}"/>
    <cellStyle name="Normal 2 13" xfId="114" xr:uid="{00000000-0005-0000-0000-00006F000000}"/>
    <cellStyle name="Normal 2 2" xfId="115" xr:uid="{00000000-0005-0000-0000-000070000000}"/>
    <cellStyle name="Normal 2 2 2" xfId="116" xr:uid="{00000000-0005-0000-0000-000071000000}"/>
    <cellStyle name="Normal 2 2 2 2" xfId="117" xr:uid="{00000000-0005-0000-0000-000072000000}"/>
    <cellStyle name="Normal 2 2 2 2 2" xfId="118" xr:uid="{00000000-0005-0000-0000-000073000000}"/>
    <cellStyle name="Normal 2 2 2 2 2 2" xfId="119" xr:uid="{00000000-0005-0000-0000-000074000000}"/>
    <cellStyle name="Normal 2 2 2 2_ירידות ערך שנזקפו" xfId="120" xr:uid="{00000000-0005-0000-0000-000075000000}"/>
    <cellStyle name="Normal 2 2 2 3" xfId="121" xr:uid="{00000000-0005-0000-0000-000076000000}"/>
    <cellStyle name="Normal 2 2 2 4" xfId="122" xr:uid="{00000000-0005-0000-0000-000077000000}"/>
    <cellStyle name="Normal 2 2 2 5" xfId="123" xr:uid="{00000000-0005-0000-0000-000078000000}"/>
    <cellStyle name="Normal 2 2 2 6" xfId="124" xr:uid="{00000000-0005-0000-0000-000079000000}"/>
    <cellStyle name="Normal 2 2 2 7" xfId="125" xr:uid="{00000000-0005-0000-0000-00007A000000}"/>
    <cellStyle name="Normal 2 2 2 8" xfId="126" xr:uid="{00000000-0005-0000-0000-00007B000000}"/>
    <cellStyle name="Normal 2 2 2_ירידות ערך שנזקפו" xfId="127" xr:uid="{00000000-0005-0000-0000-00007C000000}"/>
    <cellStyle name="Normal 2 2 3" xfId="128" xr:uid="{00000000-0005-0000-0000-00007D000000}"/>
    <cellStyle name="Normal 2 2 3 2" xfId="129" xr:uid="{00000000-0005-0000-0000-00007E000000}"/>
    <cellStyle name="Normal 2 2 3 2 2" xfId="130" xr:uid="{00000000-0005-0000-0000-00007F000000}"/>
    <cellStyle name="Normal 2 2 4" xfId="131" xr:uid="{00000000-0005-0000-0000-000080000000}"/>
    <cellStyle name="Normal 2 2 5" xfId="132" xr:uid="{00000000-0005-0000-0000-000081000000}"/>
    <cellStyle name="Normal 2 2 6" xfId="133" xr:uid="{00000000-0005-0000-0000-000082000000}"/>
    <cellStyle name="Normal 2 2 7" xfId="134" xr:uid="{00000000-0005-0000-0000-000083000000}"/>
    <cellStyle name="Normal 2 2 8" xfId="135" xr:uid="{00000000-0005-0000-0000-000084000000}"/>
    <cellStyle name="Normal 2 2 9" xfId="136" xr:uid="{00000000-0005-0000-0000-000085000000}"/>
    <cellStyle name="Normal 2 2_ירידות ערך שנזקפו" xfId="137" xr:uid="{00000000-0005-0000-0000-000086000000}"/>
    <cellStyle name="Normal 2 3" xfId="138" xr:uid="{00000000-0005-0000-0000-000087000000}"/>
    <cellStyle name="Normal 2 3 2" xfId="139" xr:uid="{00000000-0005-0000-0000-000088000000}"/>
    <cellStyle name="Normal 2 3 2 2" xfId="140" xr:uid="{00000000-0005-0000-0000-000089000000}"/>
    <cellStyle name="Normal 2 3 3" xfId="141" xr:uid="{00000000-0005-0000-0000-00008A000000}"/>
    <cellStyle name="Normal 2 3 4" xfId="142" xr:uid="{00000000-0005-0000-0000-00008B000000}"/>
    <cellStyle name="Normal 2 3 5" xfId="143" xr:uid="{00000000-0005-0000-0000-00008C000000}"/>
    <cellStyle name="Normal 2 3 6" xfId="144" xr:uid="{00000000-0005-0000-0000-00008D000000}"/>
    <cellStyle name="Normal 2 3 7" xfId="145" xr:uid="{00000000-0005-0000-0000-00008E000000}"/>
    <cellStyle name="Normal 2 3 8" xfId="146" xr:uid="{00000000-0005-0000-0000-00008F000000}"/>
    <cellStyle name="Normal 2 3 9" xfId="147" xr:uid="{00000000-0005-0000-0000-000090000000}"/>
    <cellStyle name="Normal 2 3_ירידות ערך שנזקפו" xfId="148" xr:uid="{00000000-0005-0000-0000-000091000000}"/>
    <cellStyle name="Normal 2 4" xfId="149" xr:uid="{00000000-0005-0000-0000-000092000000}"/>
    <cellStyle name="Normal 2 4 2" xfId="150" xr:uid="{00000000-0005-0000-0000-000093000000}"/>
    <cellStyle name="Normal 2 5" xfId="151" xr:uid="{00000000-0005-0000-0000-000094000000}"/>
    <cellStyle name="Normal 2 6" xfId="152" xr:uid="{00000000-0005-0000-0000-000095000000}"/>
    <cellStyle name="Normal 2 6 2" xfId="153" xr:uid="{00000000-0005-0000-0000-000096000000}"/>
    <cellStyle name="Normal 2 6 2 2" xfId="154" xr:uid="{00000000-0005-0000-0000-000097000000}"/>
    <cellStyle name="Normal 2 7" xfId="155" xr:uid="{00000000-0005-0000-0000-000098000000}"/>
    <cellStyle name="Normal 2 7 2" xfId="156" xr:uid="{00000000-0005-0000-0000-000099000000}"/>
    <cellStyle name="Normal 2 8" xfId="157" xr:uid="{00000000-0005-0000-0000-00009A000000}"/>
    <cellStyle name="Normal 2 9" xfId="158" xr:uid="{00000000-0005-0000-0000-00009B000000}"/>
    <cellStyle name="Normal 2_אלמנטרי" xfId="159" xr:uid="{00000000-0005-0000-0000-00009C000000}"/>
    <cellStyle name="Normal 20" xfId="160" xr:uid="{00000000-0005-0000-0000-00009D000000}"/>
    <cellStyle name="Normal 20 2" xfId="517" xr:uid="{CE14AD28-B108-45A7-BCDE-10E1AB4F8F0D}"/>
    <cellStyle name="Normal 21" xfId="161" xr:uid="{00000000-0005-0000-0000-00009E000000}"/>
    <cellStyle name="Normal 21 2" xfId="162" xr:uid="{00000000-0005-0000-0000-00009F000000}"/>
    <cellStyle name="Normal 21 3" xfId="163" xr:uid="{00000000-0005-0000-0000-0000A0000000}"/>
    <cellStyle name="Normal 21 4" xfId="518" xr:uid="{62218D76-58C6-4821-AB62-920F4A9A0F11}"/>
    <cellStyle name="Normal 22" xfId="164" xr:uid="{00000000-0005-0000-0000-0000A1000000}"/>
    <cellStyle name="Normal 22 2" xfId="165" xr:uid="{00000000-0005-0000-0000-0000A2000000}"/>
    <cellStyle name="Normal 22 3" xfId="166" xr:uid="{00000000-0005-0000-0000-0000A3000000}"/>
    <cellStyle name="Normal 22 4" xfId="519" xr:uid="{15B50B43-9159-4F82-A4CB-E8057A6D3F20}"/>
    <cellStyle name="Normal 23" xfId="167" xr:uid="{00000000-0005-0000-0000-0000A4000000}"/>
    <cellStyle name="Normal 23 2" xfId="168" xr:uid="{00000000-0005-0000-0000-0000A5000000}"/>
    <cellStyle name="Normal 23 3" xfId="169" xr:uid="{00000000-0005-0000-0000-0000A6000000}"/>
    <cellStyle name="Normal 23 4" xfId="520" xr:uid="{8DEA1B8D-36CE-4F9B-B465-307D3A92F007}"/>
    <cellStyle name="Normal 24" xfId="170" xr:uid="{00000000-0005-0000-0000-0000A7000000}"/>
    <cellStyle name="Normal 24 2" xfId="171" xr:uid="{00000000-0005-0000-0000-0000A8000000}"/>
    <cellStyle name="Normal 24 3" xfId="172" xr:uid="{00000000-0005-0000-0000-0000A9000000}"/>
    <cellStyle name="Normal 24 4" xfId="521" xr:uid="{456C6E1A-B6D6-4D90-946D-C2B23FAA5186}"/>
    <cellStyle name="Normal 25" xfId="173" xr:uid="{00000000-0005-0000-0000-0000AA000000}"/>
    <cellStyle name="Normal 25 2" xfId="174" xr:uid="{00000000-0005-0000-0000-0000AB000000}"/>
    <cellStyle name="Normal 25 3" xfId="175" xr:uid="{00000000-0005-0000-0000-0000AC000000}"/>
    <cellStyle name="Normal 25 4" xfId="522" xr:uid="{50F08CCD-BAF3-4E37-A168-C48AA0C32086}"/>
    <cellStyle name="Normal 26" xfId="176" xr:uid="{00000000-0005-0000-0000-0000AD000000}"/>
    <cellStyle name="Normal 26 2" xfId="177" xr:uid="{00000000-0005-0000-0000-0000AE000000}"/>
    <cellStyle name="Normal 26 3" xfId="178" xr:uid="{00000000-0005-0000-0000-0000AF000000}"/>
    <cellStyle name="Normal 26 4" xfId="523" xr:uid="{35D67DA0-54F3-4DB2-B173-C6836C8D4970}"/>
    <cellStyle name="Normal 27" xfId="179" xr:uid="{00000000-0005-0000-0000-0000B0000000}"/>
    <cellStyle name="Normal 27 2" xfId="180" xr:uid="{00000000-0005-0000-0000-0000B1000000}"/>
    <cellStyle name="Normal 27 3" xfId="181" xr:uid="{00000000-0005-0000-0000-0000B2000000}"/>
    <cellStyle name="Normal 27 4" xfId="182" xr:uid="{00000000-0005-0000-0000-0000B3000000}"/>
    <cellStyle name="Normal 27 5" xfId="183" xr:uid="{00000000-0005-0000-0000-0000B4000000}"/>
    <cellStyle name="Normal 27 6" xfId="184" xr:uid="{00000000-0005-0000-0000-0000B5000000}"/>
    <cellStyle name="Normal 27 7" xfId="185" xr:uid="{00000000-0005-0000-0000-0000B6000000}"/>
    <cellStyle name="Normal 27 8" xfId="524" xr:uid="{AB9AD0D6-B584-4F50-BD25-EB0B9D3C833E}"/>
    <cellStyle name="Normal 28" xfId="186" xr:uid="{00000000-0005-0000-0000-0000B7000000}"/>
    <cellStyle name="Normal 28 2" xfId="525" xr:uid="{06F06128-0128-4857-B50D-3C83B7B8492B}"/>
    <cellStyle name="Normal 29" xfId="187" xr:uid="{00000000-0005-0000-0000-0000B8000000}"/>
    <cellStyle name="Normal 29 2" xfId="526" xr:uid="{B2BAC855-7EE7-4725-A351-EF2079473E06}"/>
    <cellStyle name="Normal 3" xfId="188" xr:uid="{00000000-0005-0000-0000-0000B9000000}"/>
    <cellStyle name="Normal 3 10" xfId="527" xr:uid="{117DF5ED-EBF3-4B55-8C88-9BE7338D4578}"/>
    <cellStyle name="Normal 3 2" xfId="189" xr:uid="{00000000-0005-0000-0000-0000BA000000}"/>
    <cellStyle name="Normal 3 2 2" xfId="190" xr:uid="{00000000-0005-0000-0000-0000BB000000}"/>
    <cellStyle name="Normal 3 2 3" xfId="191" xr:uid="{00000000-0005-0000-0000-0000BC000000}"/>
    <cellStyle name="Normal 3 2 4" xfId="192" xr:uid="{00000000-0005-0000-0000-0000BD000000}"/>
    <cellStyle name="Normal 3 2 5" xfId="193" xr:uid="{00000000-0005-0000-0000-0000BE000000}"/>
    <cellStyle name="Normal 3 2 6" xfId="194" xr:uid="{00000000-0005-0000-0000-0000BF000000}"/>
    <cellStyle name="Normal 3 2 7" xfId="195" xr:uid="{00000000-0005-0000-0000-0000C0000000}"/>
    <cellStyle name="Normal 3 2 8" xfId="196" xr:uid="{00000000-0005-0000-0000-0000C1000000}"/>
    <cellStyle name="Normal 3 3" xfId="197" xr:uid="{00000000-0005-0000-0000-0000C2000000}"/>
    <cellStyle name="Normal 3 4" xfId="198" xr:uid="{00000000-0005-0000-0000-0000C3000000}"/>
    <cellStyle name="Normal 3 5" xfId="199" xr:uid="{00000000-0005-0000-0000-0000C4000000}"/>
    <cellStyle name="Normal 3 6" xfId="200" xr:uid="{00000000-0005-0000-0000-0000C5000000}"/>
    <cellStyle name="Normal 3 7" xfId="201" xr:uid="{00000000-0005-0000-0000-0000C6000000}"/>
    <cellStyle name="Normal 3 8" xfId="202" xr:uid="{00000000-0005-0000-0000-0000C7000000}"/>
    <cellStyle name="Normal 3 9" xfId="203" xr:uid="{00000000-0005-0000-0000-0000C8000000}"/>
    <cellStyle name="Normal 3_אלמנטרי" xfId="204" xr:uid="{00000000-0005-0000-0000-0000C9000000}"/>
    <cellStyle name="Normal 30" xfId="205" xr:uid="{00000000-0005-0000-0000-0000CA000000}"/>
    <cellStyle name="Normal 30 2" xfId="206" xr:uid="{00000000-0005-0000-0000-0000CB000000}"/>
    <cellStyle name="Normal 30 3" xfId="207" xr:uid="{00000000-0005-0000-0000-0000CC000000}"/>
    <cellStyle name="Normal 30 4" xfId="208" xr:uid="{00000000-0005-0000-0000-0000CD000000}"/>
    <cellStyle name="Normal 30 5" xfId="209" xr:uid="{00000000-0005-0000-0000-0000CE000000}"/>
    <cellStyle name="Normal 30 6" xfId="210" xr:uid="{00000000-0005-0000-0000-0000CF000000}"/>
    <cellStyle name="Normal 30 7" xfId="211" xr:uid="{00000000-0005-0000-0000-0000D0000000}"/>
    <cellStyle name="Normal 30 8" xfId="528" xr:uid="{A5616887-E956-4B47-BC30-9167A22F8CB4}"/>
    <cellStyle name="Normal 31" xfId="212" xr:uid="{00000000-0005-0000-0000-0000D1000000}"/>
    <cellStyle name="Normal 32" xfId="213" xr:uid="{00000000-0005-0000-0000-0000D2000000}"/>
    <cellStyle name="Normal 32 2" xfId="214" xr:uid="{00000000-0005-0000-0000-0000D3000000}"/>
    <cellStyle name="Normal 32 3" xfId="215" xr:uid="{00000000-0005-0000-0000-0000D4000000}"/>
    <cellStyle name="Normal 32 4" xfId="216" xr:uid="{00000000-0005-0000-0000-0000D5000000}"/>
    <cellStyle name="Normal 32 5" xfId="217" xr:uid="{00000000-0005-0000-0000-0000D6000000}"/>
    <cellStyle name="Normal 32 6" xfId="218" xr:uid="{00000000-0005-0000-0000-0000D7000000}"/>
    <cellStyle name="Normal 32 7" xfId="219" xr:uid="{00000000-0005-0000-0000-0000D8000000}"/>
    <cellStyle name="Normal 33" xfId="220" xr:uid="{00000000-0005-0000-0000-0000D9000000}"/>
    <cellStyle name="Normal 33 2" xfId="221" xr:uid="{00000000-0005-0000-0000-0000DA000000}"/>
    <cellStyle name="Normal 33 3" xfId="222" xr:uid="{00000000-0005-0000-0000-0000DB000000}"/>
    <cellStyle name="Normal 33 4" xfId="223" xr:uid="{00000000-0005-0000-0000-0000DC000000}"/>
    <cellStyle name="Normal 33 5" xfId="224" xr:uid="{00000000-0005-0000-0000-0000DD000000}"/>
    <cellStyle name="Normal 33 6" xfId="225" xr:uid="{00000000-0005-0000-0000-0000DE000000}"/>
    <cellStyle name="Normal 33 7" xfId="226" xr:uid="{00000000-0005-0000-0000-0000DF000000}"/>
    <cellStyle name="Normal 34" xfId="227" xr:uid="{00000000-0005-0000-0000-0000E0000000}"/>
    <cellStyle name="Normal 34 2" xfId="228" xr:uid="{00000000-0005-0000-0000-0000E1000000}"/>
    <cellStyle name="Normal 35" xfId="229" xr:uid="{00000000-0005-0000-0000-0000E2000000}"/>
    <cellStyle name="Normal 36" xfId="230" xr:uid="{00000000-0005-0000-0000-0000E3000000}"/>
    <cellStyle name="Normal 36 2" xfId="231" xr:uid="{00000000-0005-0000-0000-0000E4000000}"/>
    <cellStyle name="Normal 36 3" xfId="232" xr:uid="{00000000-0005-0000-0000-0000E5000000}"/>
    <cellStyle name="Normal 36 4" xfId="233" xr:uid="{00000000-0005-0000-0000-0000E6000000}"/>
    <cellStyle name="Normal 36 5" xfId="234" xr:uid="{00000000-0005-0000-0000-0000E7000000}"/>
    <cellStyle name="Normal 36 6" xfId="235" xr:uid="{00000000-0005-0000-0000-0000E8000000}"/>
    <cellStyle name="Normal 36 7" xfId="236" xr:uid="{00000000-0005-0000-0000-0000E9000000}"/>
    <cellStyle name="Normal 37" xfId="237" xr:uid="{00000000-0005-0000-0000-0000EA000000}"/>
    <cellStyle name="Normal 38" xfId="238" xr:uid="{00000000-0005-0000-0000-0000EB000000}"/>
    <cellStyle name="Normal 39" xfId="239" xr:uid="{00000000-0005-0000-0000-0000EC000000}"/>
    <cellStyle name="Normal 4" xfId="240" xr:uid="{00000000-0005-0000-0000-0000ED000000}"/>
    <cellStyle name="Normal 4 2" xfId="241" xr:uid="{00000000-0005-0000-0000-0000EE000000}"/>
    <cellStyle name="Normal 4 3" xfId="242" xr:uid="{00000000-0005-0000-0000-0000EF000000}"/>
    <cellStyle name="Normal 4 4" xfId="243" xr:uid="{00000000-0005-0000-0000-0000F0000000}"/>
    <cellStyle name="Normal 4 5" xfId="244" xr:uid="{00000000-0005-0000-0000-0000F1000000}"/>
    <cellStyle name="Normal 4 6" xfId="245" xr:uid="{00000000-0005-0000-0000-0000F2000000}"/>
    <cellStyle name="Normal 4 7" xfId="246" xr:uid="{00000000-0005-0000-0000-0000F3000000}"/>
    <cellStyle name="Normal 4 8" xfId="247" xr:uid="{00000000-0005-0000-0000-0000F4000000}"/>
    <cellStyle name="Normal 4 9" xfId="529" xr:uid="{ED2DAA00-791F-4831-9B8B-4C0AFECA5DE4}"/>
    <cellStyle name="Normal 4_ירידות ערך שנזקפו" xfId="248" xr:uid="{00000000-0005-0000-0000-0000F5000000}"/>
    <cellStyle name="Normal 40" xfId="249" xr:uid="{00000000-0005-0000-0000-0000F6000000}"/>
    <cellStyle name="Normal 41" xfId="250" xr:uid="{00000000-0005-0000-0000-0000F7000000}"/>
    <cellStyle name="Normal 41 2" xfId="251" xr:uid="{00000000-0005-0000-0000-0000F8000000}"/>
    <cellStyle name="Normal 41 3" xfId="252" xr:uid="{00000000-0005-0000-0000-0000F9000000}"/>
    <cellStyle name="Normal 41 4" xfId="253" xr:uid="{00000000-0005-0000-0000-0000FA000000}"/>
    <cellStyle name="Normal 41 5" xfId="254" xr:uid="{00000000-0005-0000-0000-0000FB000000}"/>
    <cellStyle name="Normal 41 6" xfId="255" xr:uid="{00000000-0005-0000-0000-0000FC000000}"/>
    <cellStyle name="Normal 41 7" xfId="256" xr:uid="{00000000-0005-0000-0000-0000FD000000}"/>
    <cellStyle name="Normal 42" xfId="257" xr:uid="{00000000-0005-0000-0000-0000FE000000}"/>
    <cellStyle name="Normal 42 2" xfId="258" xr:uid="{00000000-0005-0000-0000-0000FF000000}"/>
    <cellStyle name="Normal 42 2 2" xfId="259" xr:uid="{00000000-0005-0000-0000-000000010000}"/>
    <cellStyle name="Normal 42 3" xfId="260" xr:uid="{00000000-0005-0000-0000-000001010000}"/>
    <cellStyle name="Normal 42 3 2" xfId="261" xr:uid="{00000000-0005-0000-0000-000002010000}"/>
    <cellStyle name="Normal 42 4" xfId="262" xr:uid="{00000000-0005-0000-0000-000003010000}"/>
    <cellStyle name="Normal 42 4 2" xfId="263" xr:uid="{00000000-0005-0000-0000-000004010000}"/>
    <cellStyle name="Normal 42 5" xfId="264" xr:uid="{00000000-0005-0000-0000-000005010000}"/>
    <cellStyle name="Normal 43" xfId="265" xr:uid="{00000000-0005-0000-0000-000006010000}"/>
    <cellStyle name="Normal 44" xfId="266" xr:uid="{00000000-0005-0000-0000-000007010000}"/>
    <cellStyle name="Normal 45" xfId="267" xr:uid="{00000000-0005-0000-0000-000008010000}"/>
    <cellStyle name="Normal 45 2" xfId="268" xr:uid="{00000000-0005-0000-0000-000009010000}"/>
    <cellStyle name="Normal 45 2 2" xfId="269" xr:uid="{00000000-0005-0000-0000-00000A010000}"/>
    <cellStyle name="Normal 45 3" xfId="270" xr:uid="{00000000-0005-0000-0000-00000B010000}"/>
    <cellStyle name="Normal 45 3 2" xfId="271" xr:uid="{00000000-0005-0000-0000-00000C010000}"/>
    <cellStyle name="Normal 45 4" xfId="272" xr:uid="{00000000-0005-0000-0000-00000D010000}"/>
    <cellStyle name="Normal 45 4 2" xfId="273" xr:uid="{00000000-0005-0000-0000-00000E010000}"/>
    <cellStyle name="Normal 45 5" xfId="274" xr:uid="{00000000-0005-0000-0000-00000F010000}"/>
    <cellStyle name="Normal 46" xfId="275" xr:uid="{00000000-0005-0000-0000-000010010000}"/>
    <cellStyle name="Normal 46 2" xfId="276" xr:uid="{00000000-0005-0000-0000-000011010000}"/>
    <cellStyle name="Normal 46 2 2" xfId="277" xr:uid="{00000000-0005-0000-0000-000012010000}"/>
    <cellStyle name="Normal 46 3" xfId="278" xr:uid="{00000000-0005-0000-0000-000013010000}"/>
    <cellStyle name="Normal 46 3 2" xfId="279" xr:uid="{00000000-0005-0000-0000-000014010000}"/>
    <cellStyle name="Normal 46 4" xfId="280" xr:uid="{00000000-0005-0000-0000-000015010000}"/>
    <cellStyle name="Normal 46 4 2" xfId="281" xr:uid="{00000000-0005-0000-0000-000016010000}"/>
    <cellStyle name="Normal 46 5" xfId="282" xr:uid="{00000000-0005-0000-0000-000017010000}"/>
    <cellStyle name="Normal 47" xfId="283" xr:uid="{00000000-0005-0000-0000-000018010000}"/>
    <cellStyle name="Normal 47 2" xfId="284" xr:uid="{00000000-0005-0000-0000-000019010000}"/>
    <cellStyle name="Normal 47 2 2" xfId="285" xr:uid="{00000000-0005-0000-0000-00001A010000}"/>
    <cellStyle name="Normal 47 3" xfId="286" xr:uid="{00000000-0005-0000-0000-00001B010000}"/>
    <cellStyle name="Normal 47 3 2" xfId="287" xr:uid="{00000000-0005-0000-0000-00001C010000}"/>
    <cellStyle name="Normal 47 4" xfId="288" xr:uid="{00000000-0005-0000-0000-00001D010000}"/>
    <cellStyle name="Normal 47 4 2" xfId="289" xr:uid="{00000000-0005-0000-0000-00001E010000}"/>
    <cellStyle name="Normal 47 5" xfId="290" xr:uid="{00000000-0005-0000-0000-00001F010000}"/>
    <cellStyle name="Normal 48" xfId="291" xr:uid="{00000000-0005-0000-0000-000020010000}"/>
    <cellStyle name="Normal 49" xfId="3" xr:uid="{00000000-0005-0000-0000-000021010000}"/>
    <cellStyle name="Normal 5" xfId="292" xr:uid="{00000000-0005-0000-0000-000022010000}"/>
    <cellStyle name="Normal 5 2" xfId="293" xr:uid="{00000000-0005-0000-0000-000023010000}"/>
    <cellStyle name="Normal 5 3" xfId="294" xr:uid="{00000000-0005-0000-0000-000024010000}"/>
    <cellStyle name="Normal 5 4" xfId="295" xr:uid="{00000000-0005-0000-0000-000025010000}"/>
    <cellStyle name="Normal 5 5" xfId="296" xr:uid="{00000000-0005-0000-0000-000026010000}"/>
    <cellStyle name="Normal 5 6" xfId="297" xr:uid="{00000000-0005-0000-0000-000027010000}"/>
    <cellStyle name="Normal 5 7" xfId="298" xr:uid="{00000000-0005-0000-0000-000028010000}"/>
    <cellStyle name="Normal 5 8" xfId="299" xr:uid="{00000000-0005-0000-0000-000029010000}"/>
    <cellStyle name="Normal 5 9" xfId="530" xr:uid="{F81146F4-91F3-4C93-89DB-08002A7ED2BF}"/>
    <cellStyle name="Normal 50" xfId="300" xr:uid="{00000000-0005-0000-0000-00002A010000}"/>
    <cellStyle name="Normal 6" xfId="301" xr:uid="{00000000-0005-0000-0000-00002B010000}"/>
    <cellStyle name="Normal 6 10" xfId="302" xr:uid="{00000000-0005-0000-0000-00002C010000}"/>
    <cellStyle name="Normal 6 11" xfId="303" xr:uid="{00000000-0005-0000-0000-00002D010000}"/>
    <cellStyle name="Normal 6 12" xfId="304" xr:uid="{00000000-0005-0000-0000-00002E010000}"/>
    <cellStyle name="Normal 6 13" xfId="305" xr:uid="{00000000-0005-0000-0000-00002F010000}"/>
    <cellStyle name="Normal 6 14" xfId="306" xr:uid="{00000000-0005-0000-0000-000030010000}"/>
    <cellStyle name="Normal 6 15" xfId="531" xr:uid="{98C4C368-0545-4286-92ED-1F7CD2772C44}"/>
    <cellStyle name="Normal 6 2" xfId="307" xr:uid="{00000000-0005-0000-0000-000031010000}"/>
    <cellStyle name="Normal 6 2 2" xfId="308" xr:uid="{00000000-0005-0000-0000-000032010000}"/>
    <cellStyle name="Normal 6 2 3" xfId="309" xr:uid="{00000000-0005-0000-0000-000033010000}"/>
    <cellStyle name="Normal 6 2 4" xfId="310" xr:uid="{00000000-0005-0000-0000-000034010000}"/>
    <cellStyle name="Normal 6 2 5" xfId="311" xr:uid="{00000000-0005-0000-0000-000035010000}"/>
    <cellStyle name="Normal 6 2 6" xfId="312" xr:uid="{00000000-0005-0000-0000-000036010000}"/>
    <cellStyle name="Normal 6 2 7" xfId="313" xr:uid="{00000000-0005-0000-0000-000037010000}"/>
    <cellStyle name="Normal 6 3" xfId="314" xr:uid="{00000000-0005-0000-0000-000038010000}"/>
    <cellStyle name="Normal 6 4" xfId="315" xr:uid="{00000000-0005-0000-0000-000039010000}"/>
    <cellStyle name="Normal 6 5" xfId="316" xr:uid="{00000000-0005-0000-0000-00003A010000}"/>
    <cellStyle name="Normal 6 6" xfId="317" xr:uid="{00000000-0005-0000-0000-00003B010000}"/>
    <cellStyle name="Normal 6 7" xfId="318" xr:uid="{00000000-0005-0000-0000-00003C010000}"/>
    <cellStyle name="Normal 6 8" xfId="319" xr:uid="{00000000-0005-0000-0000-00003D010000}"/>
    <cellStyle name="Normal 6 9" xfId="320" xr:uid="{00000000-0005-0000-0000-00003E010000}"/>
    <cellStyle name="Normal 6_Data" xfId="321" xr:uid="{00000000-0005-0000-0000-00003F010000}"/>
    <cellStyle name="Normal 60" xfId="322" xr:uid="{00000000-0005-0000-0000-000040010000}"/>
    <cellStyle name="Normal 64" xfId="323" xr:uid="{00000000-0005-0000-0000-000041010000}"/>
    <cellStyle name="Normal 64 2" xfId="324" xr:uid="{00000000-0005-0000-0000-000042010000}"/>
    <cellStyle name="Normal 64 2 2" xfId="325" xr:uid="{00000000-0005-0000-0000-000043010000}"/>
    <cellStyle name="Normal 64 3" xfId="326" xr:uid="{00000000-0005-0000-0000-000044010000}"/>
    <cellStyle name="Normal 64 3 2" xfId="327" xr:uid="{00000000-0005-0000-0000-000045010000}"/>
    <cellStyle name="Normal 64 4" xfId="328" xr:uid="{00000000-0005-0000-0000-000046010000}"/>
    <cellStyle name="Normal 64 4 2" xfId="329" xr:uid="{00000000-0005-0000-0000-000047010000}"/>
    <cellStyle name="Normal 64 5" xfId="330" xr:uid="{00000000-0005-0000-0000-000048010000}"/>
    <cellStyle name="Normal 65" xfId="331" xr:uid="{00000000-0005-0000-0000-000049010000}"/>
    <cellStyle name="Normal 65 2" xfId="332" xr:uid="{00000000-0005-0000-0000-00004A010000}"/>
    <cellStyle name="Normal 65 2 2" xfId="333" xr:uid="{00000000-0005-0000-0000-00004B010000}"/>
    <cellStyle name="Normal 65 3" xfId="334" xr:uid="{00000000-0005-0000-0000-00004C010000}"/>
    <cellStyle name="Normal 65 3 2" xfId="335" xr:uid="{00000000-0005-0000-0000-00004D010000}"/>
    <cellStyle name="Normal 65 4" xfId="336" xr:uid="{00000000-0005-0000-0000-00004E010000}"/>
    <cellStyle name="Normal 65 4 2" xfId="337" xr:uid="{00000000-0005-0000-0000-00004F010000}"/>
    <cellStyle name="Normal 65 5" xfId="338" xr:uid="{00000000-0005-0000-0000-000050010000}"/>
    <cellStyle name="Normal 7" xfId="339" xr:uid="{00000000-0005-0000-0000-000051010000}"/>
    <cellStyle name="Normal 7 10" xfId="340" xr:uid="{00000000-0005-0000-0000-000052010000}"/>
    <cellStyle name="Normal 7 11" xfId="341" xr:uid="{00000000-0005-0000-0000-000053010000}"/>
    <cellStyle name="Normal 7 12" xfId="342" xr:uid="{00000000-0005-0000-0000-000054010000}"/>
    <cellStyle name="Normal 7 13" xfId="343" xr:uid="{00000000-0005-0000-0000-000055010000}"/>
    <cellStyle name="Normal 7 14" xfId="344" xr:uid="{00000000-0005-0000-0000-000056010000}"/>
    <cellStyle name="Normal 7 15" xfId="532" xr:uid="{B5E095AB-B94A-4937-A8DB-62FD1FDD3D3C}"/>
    <cellStyle name="Normal 7 2" xfId="345" xr:uid="{00000000-0005-0000-0000-000057010000}"/>
    <cellStyle name="Normal 7 2 2" xfId="346" xr:uid="{00000000-0005-0000-0000-000058010000}"/>
    <cellStyle name="Normal 7 2 3" xfId="347" xr:uid="{00000000-0005-0000-0000-000059010000}"/>
    <cellStyle name="Normal 7 2 4" xfId="348" xr:uid="{00000000-0005-0000-0000-00005A010000}"/>
    <cellStyle name="Normal 7 2 5" xfId="349" xr:uid="{00000000-0005-0000-0000-00005B010000}"/>
    <cellStyle name="Normal 7 2 6" xfId="350" xr:uid="{00000000-0005-0000-0000-00005C010000}"/>
    <cellStyle name="Normal 7 2 7" xfId="351" xr:uid="{00000000-0005-0000-0000-00005D010000}"/>
    <cellStyle name="Normal 7 3" xfId="352" xr:uid="{00000000-0005-0000-0000-00005E010000}"/>
    <cellStyle name="Normal 7 4" xfId="353" xr:uid="{00000000-0005-0000-0000-00005F010000}"/>
    <cellStyle name="Normal 7 5" xfId="354" xr:uid="{00000000-0005-0000-0000-000060010000}"/>
    <cellStyle name="Normal 7 6" xfId="355" xr:uid="{00000000-0005-0000-0000-000061010000}"/>
    <cellStyle name="Normal 7 7" xfId="356" xr:uid="{00000000-0005-0000-0000-000062010000}"/>
    <cellStyle name="Normal 7 8" xfId="357" xr:uid="{00000000-0005-0000-0000-000063010000}"/>
    <cellStyle name="Normal 7 9" xfId="358" xr:uid="{00000000-0005-0000-0000-000064010000}"/>
    <cellStyle name="Normal 7_Data" xfId="359" xr:uid="{00000000-0005-0000-0000-000065010000}"/>
    <cellStyle name="Normal 71" xfId="360" xr:uid="{00000000-0005-0000-0000-000066010000}"/>
    <cellStyle name="Normal 71 2" xfId="361" xr:uid="{00000000-0005-0000-0000-000067010000}"/>
    <cellStyle name="Normal 71 2 2" xfId="362" xr:uid="{00000000-0005-0000-0000-000068010000}"/>
    <cellStyle name="Normal 71 3" xfId="363" xr:uid="{00000000-0005-0000-0000-000069010000}"/>
    <cellStyle name="Normal 71 3 2" xfId="364" xr:uid="{00000000-0005-0000-0000-00006A010000}"/>
    <cellStyle name="Normal 71 4" xfId="365" xr:uid="{00000000-0005-0000-0000-00006B010000}"/>
    <cellStyle name="Normal 71 4 2" xfId="366" xr:uid="{00000000-0005-0000-0000-00006C010000}"/>
    <cellStyle name="Normal 71 5" xfId="367" xr:uid="{00000000-0005-0000-0000-00006D010000}"/>
    <cellStyle name="Normal 72" xfId="368" xr:uid="{00000000-0005-0000-0000-00006E010000}"/>
    <cellStyle name="Normal 72 2" xfId="369" xr:uid="{00000000-0005-0000-0000-00006F010000}"/>
    <cellStyle name="Normal 72 2 2" xfId="370" xr:uid="{00000000-0005-0000-0000-000070010000}"/>
    <cellStyle name="Normal 72 3" xfId="371" xr:uid="{00000000-0005-0000-0000-000071010000}"/>
    <cellStyle name="Normal 72 3 2" xfId="372" xr:uid="{00000000-0005-0000-0000-000072010000}"/>
    <cellStyle name="Normal 72 4" xfId="373" xr:uid="{00000000-0005-0000-0000-000073010000}"/>
    <cellStyle name="Normal 72 4 2" xfId="374" xr:uid="{00000000-0005-0000-0000-000074010000}"/>
    <cellStyle name="Normal 72 5" xfId="375" xr:uid="{00000000-0005-0000-0000-000075010000}"/>
    <cellStyle name="Normal 73" xfId="376" xr:uid="{00000000-0005-0000-0000-000076010000}"/>
    <cellStyle name="Normal 74" xfId="377" xr:uid="{00000000-0005-0000-0000-000077010000}"/>
    <cellStyle name="Normal 76" xfId="378" xr:uid="{00000000-0005-0000-0000-000078010000}"/>
    <cellStyle name="Normal 77" xfId="379" xr:uid="{00000000-0005-0000-0000-000079010000}"/>
    <cellStyle name="Normal 79" xfId="380" xr:uid="{00000000-0005-0000-0000-00007A010000}"/>
    <cellStyle name="Normal 8" xfId="381" xr:uid="{00000000-0005-0000-0000-00007B010000}"/>
    <cellStyle name="Normal 8 2" xfId="382" xr:uid="{00000000-0005-0000-0000-00007C010000}"/>
    <cellStyle name="Normal 8 3" xfId="383" xr:uid="{00000000-0005-0000-0000-00007D010000}"/>
    <cellStyle name="Normal 8 4" xfId="384" xr:uid="{00000000-0005-0000-0000-00007E010000}"/>
    <cellStyle name="Normal 8 5" xfId="385" xr:uid="{00000000-0005-0000-0000-00007F010000}"/>
    <cellStyle name="Normal 8 6" xfId="386" xr:uid="{00000000-0005-0000-0000-000080010000}"/>
    <cellStyle name="Normal 8 7" xfId="387" xr:uid="{00000000-0005-0000-0000-000081010000}"/>
    <cellStyle name="Normal 8 8" xfId="388" xr:uid="{00000000-0005-0000-0000-000082010000}"/>
    <cellStyle name="Normal 8_ירידות ערך שנזקפו" xfId="389" xr:uid="{00000000-0005-0000-0000-000083010000}"/>
    <cellStyle name="Normal 80" xfId="390" xr:uid="{00000000-0005-0000-0000-000084010000}"/>
    <cellStyle name="Normal 80 2" xfId="391" xr:uid="{00000000-0005-0000-0000-000085010000}"/>
    <cellStyle name="Normal 80 2 2" xfId="392" xr:uid="{00000000-0005-0000-0000-000086010000}"/>
    <cellStyle name="Normal 80 3" xfId="393" xr:uid="{00000000-0005-0000-0000-000087010000}"/>
    <cellStyle name="Normal 80 3 2" xfId="394" xr:uid="{00000000-0005-0000-0000-000088010000}"/>
    <cellStyle name="Normal 80 4" xfId="395" xr:uid="{00000000-0005-0000-0000-000089010000}"/>
    <cellStyle name="Normal 80 4 2" xfId="396" xr:uid="{00000000-0005-0000-0000-00008A010000}"/>
    <cellStyle name="Normal 80 5" xfId="397" xr:uid="{00000000-0005-0000-0000-00008B010000}"/>
    <cellStyle name="Normal 81" xfId="398" xr:uid="{00000000-0005-0000-0000-00008C010000}"/>
    <cellStyle name="Normal 81 2" xfId="399" xr:uid="{00000000-0005-0000-0000-00008D010000}"/>
    <cellStyle name="Normal 81 2 2" xfId="400" xr:uid="{00000000-0005-0000-0000-00008E010000}"/>
    <cellStyle name="Normal 81 3" xfId="401" xr:uid="{00000000-0005-0000-0000-00008F010000}"/>
    <cellStyle name="Normal 81 3 2" xfId="402" xr:uid="{00000000-0005-0000-0000-000090010000}"/>
    <cellStyle name="Normal 81 4" xfId="403" xr:uid="{00000000-0005-0000-0000-000091010000}"/>
    <cellStyle name="Normal 81 4 2" xfId="404" xr:uid="{00000000-0005-0000-0000-000092010000}"/>
    <cellStyle name="Normal 81 5" xfId="405" xr:uid="{00000000-0005-0000-0000-000093010000}"/>
    <cellStyle name="Normal 82" xfId="406" xr:uid="{00000000-0005-0000-0000-000094010000}"/>
    <cellStyle name="Normal 82 2" xfId="407" xr:uid="{00000000-0005-0000-0000-000095010000}"/>
    <cellStyle name="Normal 82 2 2" xfId="408" xr:uid="{00000000-0005-0000-0000-000096010000}"/>
    <cellStyle name="Normal 82 3" xfId="409" xr:uid="{00000000-0005-0000-0000-000097010000}"/>
    <cellStyle name="Normal 82 3 2" xfId="410" xr:uid="{00000000-0005-0000-0000-000098010000}"/>
    <cellStyle name="Normal 82 4" xfId="411" xr:uid="{00000000-0005-0000-0000-000099010000}"/>
    <cellStyle name="Normal 82 4 2" xfId="412" xr:uid="{00000000-0005-0000-0000-00009A010000}"/>
    <cellStyle name="Normal 82 5" xfId="413" xr:uid="{00000000-0005-0000-0000-00009B010000}"/>
    <cellStyle name="Normal 9" xfId="414" xr:uid="{00000000-0005-0000-0000-00009C010000}"/>
    <cellStyle name="Normal 9 2" xfId="415" xr:uid="{00000000-0005-0000-0000-00009D010000}"/>
    <cellStyle name="Normal 9 3" xfId="416" xr:uid="{00000000-0005-0000-0000-00009E010000}"/>
    <cellStyle name="Normal 9 4" xfId="417" xr:uid="{00000000-0005-0000-0000-00009F010000}"/>
    <cellStyle name="Normal 9 5" xfId="418" xr:uid="{00000000-0005-0000-0000-0000A0010000}"/>
    <cellStyle name="Normal 9 6" xfId="419" xr:uid="{00000000-0005-0000-0000-0000A1010000}"/>
    <cellStyle name="Normal 9 7" xfId="420" xr:uid="{00000000-0005-0000-0000-0000A2010000}"/>
    <cellStyle name="Normal 9 8" xfId="421" xr:uid="{00000000-0005-0000-0000-0000A3010000}"/>
    <cellStyle name="Normal 9 9" xfId="533" xr:uid="{CAF4C67D-172B-4507-AFDC-66AA96AD991D}"/>
    <cellStyle name="Normal 9_ירידות ערך שנזקפו" xfId="422" xr:uid="{00000000-0005-0000-0000-0000A4010000}"/>
    <cellStyle name="Normal_תרומה לרווח 3.10" xfId="2" xr:uid="{00000000-0005-0000-0000-0000A5010000}"/>
    <cellStyle name="Percent" xfId="539" builtinId="5"/>
    <cellStyle name="Percent 2" xfId="4" xr:uid="{00000000-0005-0000-0000-0000A6010000}"/>
    <cellStyle name="Percent 2 2" xfId="423" xr:uid="{00000000-0005-0000-0000-0000A7010000}"/>
    <cellStyle name="Percent 2 2 10" xfId="424" xr:uid="{00000000-0005-0000-0000-0000A8010000}"/>
    <cellStyle name="Percent 2 2 11" xfId="425" xr:uid="{00000000-0005-0000-0000-0000A9010000}"/>
    <cellStyle name="Percent 2 2 11 2" xfId="426" xr:uid="{00000000-0005-0000-0000-0000AA010000}"/>
    <cellStyle name="Percent 2 2 11 3" xfId="427" xr:uid="{00000000-0005-0000-0000-0000AB010000}"/>
    <cellStyle name="Percent 2 2 12" xfId="428" xr:uid="{00000000-0005-0000-0000-0000AC010000}"/>
    <cellStyle name="Percent 2 2 2" xfId="429" xr:uid="{00000000-0005-0000-0000-0000AD010000}"/>
    <cellStyle name="Percent 2 2 2 2" xfId="430" xr:uid="{00000000-0005-0000-0000-0000AE010000}"/>
    <cellStyle name="Percent 2 2 2 2 2" xfId="431" xr:uid="{00000000-0005-0000-0000-0000AF010000}"/>
    <cellStyle name="Percent 2 2 2 2 2 2" xfId="432" xr:uid="{00000000-0005-0000-0000-0000B0010000}"/>
    <cellStyle name="Percent 2 2 2 2 2 2 2" xfId="433" xr:uid="{00000000-0005-0000-0000-0000B1010000}"/>
    <cellStyle name="Percent 2 2 2 2 3" xfId="434" xr:uid="{00000000-0005-0000-0000-0000B2010000}"/>
    <cellStyle name="Percent 2 2 2 2 4" xfId="435" xr:uid="{00000000-0005-0000-0000-0000B3010000}"/>
    <cellStyle name="Percent 2 2 2 2 5" xfId="436" xr:uid="{00000000-0005-0000-0000-0000B4010000}"/>
    <cellStyle name="Percent 2 2 2 2 6" xfId="437" xr:uid="{00000000-0005-0000-0000-0000B5010000}"/>
    <cellStyle name="Percent 2 2 2 2 7" xfId="438" xr:uid="{00000000-0005-0000-0000-0000B6010000}"/>
    <cellStyle name="Percent 2 2 2 2 8" xfId="439" xr:uid="{00000000-0005-0000-0000-0000B7010000}"/>
    <cellStyle name="Percent 2 2 2 3" xfId="440" xr:uid="{00000000-0005-0000-0000-0000B8010000}"/>
    <cellStyle name="Percent 2 2 2 3 2" xfId="441" xr:uid="{00000000-0005-0000-0000-0000B9010000}"/>
    <cellStyle name="Percent 2 2 2 3 2 2" xfId="442" xr:uid="{00000000-0005-0000-0000-0000BA010000}"/>
    <cellStyle name="Percent 2 2 2 4" xfId="443" xr:uid="{00000000-0005-0000-0000-0000BB010000}"/>
    <cellStyle name="Percent 2 2 2 5" xfId="444" xr:uid="{00000000-0005-0000-0000-0000BC010000}"/>
    <cellStyle name="Percent 2 2 2 6" xfId="445" xr:uid="{00000000-0005-0000-0000-0000BD010000}"/>
    <cellStyle name="Percent 2 2 2 7" xfId="446" xr:uid="{00000000-0005-0000-0000-0000BE010000}"/>
    <cellStyle name="Percent 2 2 2 8" xfId="447" xr:uid="{00000000-0005-0000-0000-0000BF010000}"/>
    <cellStyle name="Percent 2 2 3" xfId="448" xr:uid="{00000000-0005-0000-0000-0000C0010000}"/>
    <cellStyle name="Percent 2 2 4" xfId="449" xr:uid="{00000000-0005-0000-0000-0000C1010000}"/>
    <cellStyle name="Percent 2 2 4 2" xfId="450" xr:uid="{00000000-0005-0000-0000-0000C2010000}"/>
    <cellStyle name="Percent 2 2 4 2 2" xfId="451" xr:uid="{00000000-0005-0000-0000-0000C3010000}"/>
    <cellStyle name="Percent 2 2 5" xfId="452" xr:uid="{00000000-0005-0000-0000-0000C4010000}"/>
    <cellStyle name="Percent 2 2 6" xfId="453" xr:uid="{00000000-0005-0000-0000-0000C5010000}"/>
    <cellStyle name="Percent 2 2 7" xfId="454" xr:uid="{00000000-0005-0000-0000-0000C6010000}"/>
    <cellStyle name="Percent 2 2 8" xfId="455" xr:uid="{00000000-0005-0000-0000-0000C7010000}"/>
    <cellStyle name="Percent 2 2 9" xfId="456" xr:uid="{00000000-0005-0000-0000-0000C8010000}"/>
    <cellStyle name="Percent 2 3" xfId="457" xr:uid="{00000000-0005-0000-0000-0000C9010000}"/>
    <cellStyle name="Percent 2 4" xfId="458" xr:uid="{00000000-0005-0000-0000-0000CA010000}"/>
    <cellStyle name="Percent 2 5" xfId="459" xr:uid="{00000000-0005-0000-0000-0000CB010000}"/>
    <cellStyle name="Percent 2 6" xfId="460" xr:uid="{00000000-0005-0000-0000-0000CC010000}"/>
    <cellStyle name="Percent 3" xfId="461" xr:uid="{00000000-0005-0000-0000-0000CD010000}"/>
    <cellStyle name="Percent 3 10" xfId="462" xr:uid="{00000000-0005-0000-0000-0000CE010000}"/>
    <cellStyle name="Percent 3 11" xfId="463" xr:uid="{00000000-0005-0000-0000-0000CF010000}"/>
    <cellStyle name="Percent 3 2" xfId="464" xr:uid="{00000000-0005-0000-0000-0000D0010000}"/>
    <cellStyle name="Percent 3 3" xfId="465" xr:uid="{00000000-0005-0000-0000-0000D1010000}"/>
    <cellStyle name="Percent 3 4" xfId="466" xr:uid="{00000000-0005-0000-0000-0000D2010000}"/>
    <cellStyle name="Percent 3 5" xfId="467" xr:uid="{00000000-0005-0000-0000-0000D3010000}"/>
    <cellStyle name="Percent 3 6" xfId="468" xr:uid="{00000000-0005-0000-0000-0000D4010000}"/>
    <cellStyle name="Percent 3 7" xfId="469" xr:uid="{00000000-0005-0000-0000-0000D5010000}"/>
    <cellStyle name="Percent 3 8" xfId="470" xr:uid="{00000000-0005-0000-0000-0000D6010000}"/>
    <cellStyle name="Percent 3 9" xfId="471" xr:uid="{00000000-0005-0000-0000-0000D7010000}"/>
    <cellStyle name="Percent 4" xfId="472" xr:uid="{00000000-0005-0000-0000-0000D8010000}"/>
    <cellStyle name="Percent 4 2" xfId="473" xr:uid="{00000000-0005-0000-0000-0000D9010000}"/>
    <cellStyle name="Percent 5" xfId="474" xr:uid="{00000000-0005-0000-0000-0000DA010000}"/>
    <cellStyle name="Percent 5 2" xfId="475" xr:uid="{00000000-0005-0000-0000-0000DB010000}"/>
    <cellStyle name="Percent 5 3" xfId="476" xr:uid="{00000000-0005-0000-0000-0000DC010000}"/>
    <cellStyle name="Percent 5 4" xfId="477" xr:uid="{00000000-0005-0000-0000-0000DD010000}"/>
    <cellStyle name="Percent 5 5" xfId="478" xr:uid="{00000000-0005-0000-0000-0000DE010000}"/>
    <cellStyle name="Percent 5 6" xfId="479" xr:uid="{00000000-0005-0000-0000-0000DF010000}"/>
    <cellStyle name="Percent 5 7" xfId="480" xr:uid="{00000000-0005-0000-0000-0000E0010000}"/>
    <cellStyle name="Percent 5 8" xfId="481" xr:uid="{00000000-0005-0000-0000-0000E1010000}"/>
    <cellStyle name="Percent 6" xfId="482" xr:uid="{00000000-0005-0000-0000-0000E2010000}"/>
    <cellStyle name="Percent 6 2" xfId="483" xr:uid="{00000000-0005-0000-0000-0000E3010000}"/>
    <cellStyle name="Percent 6 3" xfId="484" xr:uid="{00000000-0005-0000-0000-0000E4010000}"/>
    <cellStyle name="Percent 6 4" xfId="485" xr:uid="{00000000-0005-0000-0000-0000E5010000}"/>
    <cellStyle name="Percent 6 5" xfId="486" xr:uid="{00000000-0005-0000-0000-0000E6010000}"/>
    <cellStyle name="Percent 6 6" xfId="487" xr:uid="{00000000-0005-0000-0000-0000E7010000}"/>
    <cellStyle name="Percent 6 7" xfId="488" xr:uid="{00000000-0005-0000-0000-0000E8010000}"/>
    <cellStyle name="Percent 6 8" xfId="489" xr:uid="{00000000-0005-0000-0000-0000E9010000}"/>
    <cellStyle name="SAPKey" xfId="534" xr:uid="{0B19D31B-FA8E-4422-88ED-E28A56002BAF}"/>
    <cellStyle name="SAPOutput 3" xfId="535" xr:uid="{C02A60CB-ADB4-4ED1-8CC1-CF2577D2E41D}"/>
    <cellStyle name="SAPText" xfId="536" xr:uid="{9E07EB54-5B5B-47D3-89EA-8E8443F26F94}"/>
    <cellStyle name="Spelling 1033,0_DORN0897 (2)_3" xfId="490" xr:uid="{00000000-0005-0000-0000-0000EA010000}"/>
    <cellStyle name="Yellow" xfId="491" xr:uid="{00000000-0005-0000-0000-0000EB010000}"/>
    <cellStyle name="בולט" xfId="492" xr:uid="{00000000-0005-0000-0000-0000EC010000}"/>
    <cellStyle name="הדגשה" xfId="493" xr:uid="{00000000-0005-0000-0000-0000ED010000}"/>
    <cellStyle name="הדגשה 1" xfId="494" xr:uid="{00000000-0005-0000-0000-0000EE010000}"/>
    <cellStyle name="היפר-קישור 2" xfId="537" xr:uid="{1C2A1FB9-74DA-48AB-A4B7-63B2EDA8420B}"/>
    <cellStyle name="טקסט" xfId="495" xr:uid="{00000000-0005-0000-0000-0000EF010000}"/>
    <cellStyle name="ינואר 2000" xfId="496" xr:uid="{00000000-0005-0000-0000-0000F0010000}"/>
    <cellStyle name="כותרת סעיף" xfId="497" xr:uid="{00000000-0005-0000-0000-0000F1010000}"/>
    <cellStyle name="כותרת ראשית" xfId="498" xr:uid="{00000000-0005-0000-0000-0000F2010000}"/>
    <cellStyle name="לינק" xfId="499" xr:uid="{00000000-0005-0000-0000-0000F3010000}"/>
    <cellStyle name="סיכום" xfId="500" xr:uid="{00000000-0005-0000-0000-0000F4010000}"/>
    <cellStyle name="שקוע" xfId="501" xr:uid="{00000000-0005-0000-0000-0000F5010000}"/>
    <cellStyle name="תאריך מלא" xfId="502" xr:uid="{00000000-0005-0000-0000-0000F6010000}"/>
    <cellStyle name="תוכן - מיכון דוחות" xfId="503" xr:uid="{00000000-0005-0000-0000-0000F7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dsfilesrv.daviddom.corp\Documents\DSI\Finance\Controller\&#1491;&#1497;&#1493;&#1493;&#1495;&#1497;&#1501;%20&#1500;&#1502;&#1502;&#1493;&#1504;&#1492;\&#1491;&#1497;&#1493;&#1493;&#1495;%20&#1512;&#1489;&#1506;&#1493;&#1504;&#1497;\2025\03%202025\&#1514;&#1512;&#1493;&#1502;&#1514;%20&#1502;&#1512;&#1499;&#1497;&#1489;&#1497;%20&#1492;&#1513;&#1511;&#1506;&#1492;\NostroYield_B_515859379_125.xlsx" TargetMode="External"/><Relationship Id="rId1" Type="http://schemas.openxmlformats.org/officeDocument/2006/relationships/externalLinkPath" Target="/DSI/Finance/Controller/&#1491;&#1497;&#1493;&#1493;&#1495;&#1497;&#1501;%20&#1500;&#1502;&#1502;&#1493;&#1504;&#1492;/&#1491;&#1497;&#1493;&#1493;&#1495;%20&#1512;&#1489;&#1506;&#1493;&#1504;&#1497;/2025/06%202025/&#1514;&#1512;&#1493;&#1502;&#1514;%20&#1502;&#1512;&#1499;&#1497;&#1489;&#1497;%20&#1492;&#1513;&#1511;&#1506;&#1492;/NostroYield_B_515859379_1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הנחיות"/>
      <sheetName val="נוסטרו חיים"/>
      <sheetName val="כללי והון"/>
      <sheetName val="נוסטרו סיכום"/>
    </sheetNames>
    <sheetDataSet>
      <sheetData sheetId="0">
        <row r="20">
          <cell r="B20">
            <v>2025</v>
          </cell>
        </row>
        <row r="21">
          <cell r="B21" t="str">
            <v>דיוויד שילד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G58"/>
  <sheetViews>
    <sheetView showGridLines="0" rightToLeft="1" tabSelected="1" zoomScale="85" zoomScaleNormal="85" workbookViewId="0">
      <pane xSplit="2" ySplit="7" topLeftCell="C8" activePane="bottomRight" state="frozen"/>
      <selection pane="topRight" activeCell="C1" sqref="C1"/>
      <selection pane="bottomLeft" activeCell="A9" sqref="A9"/>
      <selection pane="bottomRight" activeCell="R2" sqref="R2"/>
    </sheetView>
  </sheetViews>
  <sheetFormatPr defaultColWidth="9.140625" defaultRowHeight="15" x14ac:dyDescent="0.25"/>
  <cols>
    <col min="1" max="1" width="2" style="14" customWidth="1"/>
    <col min="2" max="2" width="23.28515625" style="14" customWidth="1"/>
    <col min="3" max="26" width="10.28515625" style="14" customWidth="1"/>
    <col min="27" max="16384" width="9.140625" style="14"/>
  </cols>
  <sheetData>
    <row r="1" spans="1:32" ht="18.75" x14ac:dyDescent="0.3">
      <c r="B1" s="12" t="s">
        <v>30</v>
      </c>
    </row>
    <row r="2" spans="1:32" ht="18.75" x14ac:dyDescent="0.3">
      <c r="B2" s="13" t="s">
        <v>34</v>
      </c>
    </row>
    <row r="3" spans="1:32" ht="18.75" x14ac:dyDescent="0.3">
      <c r="B3" s="12" t="s">
        <v>31</v>
      </c>
      <c r="C3" s="124" t="s">
        <v>32</v>
      </c>
      <c r="D3" s="125"/>
      <c r="E3" s="125"/>
      <c r="F3" s="125"/>
      <c r="G3" s="125"/>
      <c r="H3" s="126"/>
    </row>
    <row r="4" spans="1:32" x14ac:dyDescent="0.25">
      <c r="A4" s="11"/>
      <c r="B4" s="11"/>
    </row>
    <row r="5" spans="1:32" x14ac:dyDescent="0.25">
      <c r="A5" s="26"/>
      <c r="B5" s="25" t="s">
        <v>29</v>
      </c>
      <c r="C5" s="127" t="s">
        <v>25</v>
      </c>
      <c r="D5" s="128"/>
      <c r="E5" s="128"/>
      <c r="F5" s="128"/>
      <c r="G5" s="128"/>
      <c r="H5" s="129"/>
      <c r="I5" s="127" t="s">
        <v>28</v>
      </c>
      <c r="J5" s="128"/>
      <c r="K5" s="128"/>
      <c r="L5" s="128"/>
      <c r="M5" s="128"/>
      <c r="N5" s="129"/>
      <c r="O5" s="127" t="s">
        <v>27</v>
      </c>
      <c r="P5" s="128"/>
      <c r="Q5" s="128"/>
      <c r="R5" s="128"/>
      <c r="S5" s="128"/>
      <c r="T5" s="129"/>
      <c r="U5" s="127" t="s">
        <v>26</v>
      </c>
      <c r="V5" s="128"/>
      <c r="W5" s="128"/>
      <c r="X5" s="128"/>
      <c r="Y5" s="128"/>
      <c r="Z5" s="129"/>
    </row>
    <row r="6" spans="1:32" ht="27.75" customHeight="1" x14ac:dyDescent="0.25">
      <c r="A6" s="26"/>
      <c r="B6" s="133">
        <v>2025</v>
      </c>
      <c r="C6" s="132" t="s">
        <v>21</v>
      </c>
      <c r="D6" s="130"/>
      <c r="E6" s="130" t="s">
        <v>20</v>
      </c>
      <c r="F6" s="130"/>
      <c r="G6" s="130" t="s">
        <v>19</v>
      </c>
      <c r="H6" s="131"/>
      <c r="I6" s="132" t="s">
        <v>21</v>
      </c>
      <c r="J6" s="130"/>
      <c r="K6" s="130" t="s">
        <v>20</v>
      </c>
      <c r="L6" s="130"/>
      <c r="M6" s="130" t="s">
        <v>19</v>
      </c>
      <c r="N6" s="131"/>
      <c r="O6" s="132" t="s">
        <v>21</v>
      </c>
      <c r="P6" s="130"/>
      <c r="Q6" s="130" t="s">
        <v>20</v>
      </c>
      <c r="R6" s="130"/>
      <c r="S6" s="130" t="s">
        <v>19</v>
      </c>
      <c r="T6" s="131"/>
      <c r="U6" s="132" t="s">
        <v>21</v>
      </c>
      <c r="V6" s="130"/>
      <c r="W6" s="130" t="s">
        <v>20</v>
      </c>
      <c r="X6" s="130"/>
      <c r="Y6" s="130" t="s">
        <v>19</v>
      </c>
      <c r="Z6" s="131"/>
    </row>
    <row r="7" spans="1:32" ht="21" customHeight="1" x14ac:dyDescent="0.25">
      <c r="A7" s="26"/>
      <c r="B7" s="134"/>
      <c r="C7" s="27" t="s">
        <v>18</v>
      </c>
      <c r="D7" s="28" t="s">
        <v>17</v>
      </c>
      <c r="E7" s="28" t="s">
        <v>18</v>
      </c>
      <c r="F7" s="28" t="s">
        <v>17</v>
      </c>
      <c r="G7" s="28" t="s">
        <v>18</v>
      </c>
      <c r="H7" s="29" t="s">
        <v>17</v>
      </c>
      <c r="I7" s="27" t="s">
        <v>18</v>
      </c>
      <c r="J7" s="28" t="s">
        <v>17</v>
      </c>
      <c r="K7" s="28" t="s">
        <v>18</v>
      </c>
      <c r="L7" s="28" t="s">
        <v>17</v>
      </c>
      <c r="M7" s="28"/>
      <c r="N7" s="29" t="s">
        <v>17</v>
      </c>
      <c r="O7" s="27" t="s">
        <v>18</v>
      </c>
      <c r="P7" s="28" t="s">
        <v>17</v>
      </c>
      <c r="Q7" s="28" t="s">
        <v>18</v>
      </c>
      <c r="R7" s="28" t="s">
        <v>17</v>
      </c>
      <c r="S7" s="28" t="s">
        <v>18</v>
      </c>
      <c r="T7" s="29" t="s">
        <v>17</v>
      </c>
      <c r="U7" s="27" t="s">
        <v>18</v>
      </c>
      <c r="V7" s="28" t="s">
        <v>17</v>
      </c>
      <c r="W7" s="28" t="s">
        <v>18</v>
      </c>
      <c r="X7" s="28" t="s">
        <v>17</v>
      </c>
      <c r="Y7" s="28" t="s">
        <v>18</v>
      </c>
      <c r="Z7" s="29" t="s">
        <v>17</v>
      </c>
    </row>
    <row r="8" spans="1:32" x14ac:dyDescent="0.25">
      <c r="A8" s="10"/>
      <c r="B8" s="22" t="s">
        <v>16</v>
      </c>
      <c r="C8" s="30">
        <v>201.34197617000032</v>
      </c>
      <c r="D8" s="7">
        <v>0.61189845999609394</v>
      </c>
      <c r="E8" s="30">
        <v>201.34197617000032</v>
      </c>
      <c r="F8" s="7">
        <v>0.27097213641872642</v>
      </c>
      <c r="G8" s="30">
        <v>55913</v>
      </c>
      <c r="H8" s="7">
        <v>0.45885272123147208</v>
      </c>
      <c r="I8" s="38">
        <v>979.40140525000015</v>
      </c>
      <c r="J8" s="39">
        <f t="shared" ref="J8:J20" si="0">+I8/I$20</f>
        <v>0.66342212197727357</v>
      </c>
      <c r="K8" s="38">
        <v>979.40140525000015</v>
      </c>
      <c r="L8" s="39">
        <f t="shared" ref="L8:L20" si="1">+K8/K$20</f>
        <v>0.82611014799145122</v>
      </c>
      <c r="M8" s="38">
        <v>40744</v>
      </c>
      <c r="N8" s="39">
        <f t="shared" ref="N8:N20" si="2">+M8/M$20</f>
        <v>0.42068938354318786</v>
      </c>
      <c r="O8" s="8">
        <v>363.72476279999978</v>
      </c>
      <c r="P8" s="7">
        <f t="shared" ref="P8:P20" si="3">+O8/O$20</f>
        <v>0.39804301298046507</v>
      </c>
      <c r="Q8" s="30">
        <v>363.72476279999978</v>
      </c>
      <c r="R8" s="7">
        <f t="shared" ref="R8:R20" si="4">+Q8/Q$20</f>
        <v>0.36413883311808248</v>
      </c>
      <c r="S8" s="8">
        <v>52664</v>
      </c>
      <c r="T8" s="6">
        <f t="shared" ref="T8:T20" si="5">+S8/S$20</f>
        <v>0.4777543911557619</v>
      </c>
      <c r="U8" s="38"/>
      <c r="V8" s="39">
        <v>0.42585034013605444</v>
      </c>
      <c r="W8" s="38"/>
      <c r="X8" s="39">
        <v>0.70838412197785217</v>
      </c>
      <c r="Y8" s="38"/>
      <c r="Z8" s="39">
        <v>0.36523537997878797</v>
      </c>
      <c r="AF8" s="58"/>
    </row>
    <row r="9" spans="1:32" x14ac:dyDescent="0.25">
      <c r="A9" s="10"/>
      <c r="B9" s="23" t="s">
        <v>15</v>
      </c>
      <c r="C9" s="4">
        <v>23.265605621631401</v>
      </c>
      <c r="D9" s="3">
        <v>7.0706509003033685E-2</v>
      </c>
      <c r="E9" s="4">
        <v>113.28710149030712</v>
      </c>
      <c r="F9" s="3">
        <v>0.15246521616334227</v>
      </c>
      <c r="G9" s="4">
        <v>11466.383081439999</v>
      </c>
      <c r="H9" s="3">
        <v>9.4099423740476376E-2</v>
      </c>
      <c r="I9" s="40">
        <v>131.96660911489968</v>
      </c>
      <c r="J9" s="41">
        <f t="shared" si="0"/>
        <v>8.9390894662647977E-2</v>
      </c>
      <c r="K9" s="56">
        <v>99.743580264475867</v>
      </c>
      <c r="L9" s="41">
        <f t="shared" si="1"/>
        <v>8.4132188714238457E-2</v>
      </c>
      <c r="M9" s="40">
        <v>3668.3414759999987</v>
      </c>
      <c r="N9" s="41">
        <f t="shared" si="2"/>
        <v>3.7876308515716356E-2</v>
      </c>
      <c r="O9" s="4">
        <v>33.358325364657105</v>
      </c>
      <c r="P9" s="3">
        <f t="shared" si="3"/>
        <v>3.650575845844168E-2</v>
      </c>
      <c r="Q9" s="4">
        <v>74.060722006867252</v>
      </c>
      <c r="R9" s="3">
        <f t="shared" si="4"/>
        <v>7.4145033964301069E-2</v>
      </c>
      <c r="S9" s="4">
        <v>3634.3750620000001</v>
      </c>
      <c r="T9" s="3">
        <f t="shared" si="5"/>
        <v>3.2970124657783199E-2</v>
      </c>
      <c r="U9" s="40"/>
      <c r="V9" s="41">
        <v>1.9327950129641114E-2</v>
      </c>
      <c r="W9" s="56"/>
      <c r="X9" s="41">
        <v>1.5837822133104602E-2</v>
      </c>
      <c r="Y9" s="40"/>
      <c r="Z9" s="41">
        <v>9.023972206365706E-2</v>
      </c>
    </row>
    <row r="10" spans="1:32" x14ac:dyDescent="0.25">
      <c r="A10" s="10"/>
      <c r="B10" s="23" t="s">
        <v>14</v>
      </c>
      <c r="C10" s="4"/>
      <c r="D10" s="3">
        <v>0</v>
      </c>
      <c r="E10" s="4">
        <v>0</v>
      </c>
      <c r="F10" s="3">
        <v>0</v>
      </c>
      <c r="G10" s="4">
        <v>0</v>
      </c>
      <c r="H10" s="3">
        <v>0</v>
      </c>
      <c r="I10" s="40"/>
      <c r="J10" s="41">
        <f t="shared" si="0"/>
        <v>0</v>
      </c>
      <c r="K10" s="40"/>
      <c r="L10" s="41">
        <f t="shared" si="1"/>
        <v>0</v>
      </c>
      <c r="M10" s="40"/>
      <c r="N10" s="41">
        <f t="shared" si="2"/>
        <v>0</v>
      </c>
      <c r="O10" s="4"/>
      <c r="P10" s="3">
        <f t="shared" si="3"/>
        <v>0</v>
      </c>
      <c r="Q10" s="4"/>
      <c r="R10" s="3">
        <f t="shared" si="4"/>
        <v>0</v>
      </c>
      <c r="S10" s="4"/>
      <c r="T10" s="3">
        <f t="shared" si="5"/>
        <v>0</v>
      </c>
      <c r="U10" s="40"/>
      <c r="V10" s="41">
        <v>0</v>
      </c>
      <c r="W10" s="40"/>
      <c r="X10" s="41">
        <v>0</v>
      </c>
      <c r="Y10" s="40"/>
      <c r="Z10" s="41">
        <v>0</v>
      </c>
    </row>
    <row r="11" spans="1:32" x14ac:dyDescent="0.25">
      <c r="A11" s="10"/>
      <c r="B11" s="23" t="s">
        <v>13</v>
      </c>
      <c r="C11" s="4">
        <v>142.53144211736293</v>
      </c>
      <c r="D11" s="3">
        <v>0.43316734836752668</v>
      </c>
      <c r="E11" s="4">
        <v>466.50091447736293</v>
      </c>
      <c r="F11" s="3">
        <v>0.62783107547573258</v>
      </c>
      <c r="G11" s="4">
        <v>26294.9915984</v>
      </c>
      <c r="H11" s="3">
        <v>0.21579111207920407</v>
      </c>
      <c r="I11" s="56">
        <v>730.92823907618936</v>
      </c>
      <c r="J11" s="41">
        <f t="shared" si="0"/>
        <v>0.49511258691451365</v>
      </c>
      <c r="K11" s="56">
        <v>472.42223325294265</v>
      </c>
      <c r="L11" s="41">
        <f t="shared" si="1"/>
        <v>0.39848094860290711</v>
      </c>
      <c r="M11" s="40">
        <v>24286.508194800001</v>
      </c>
      <c r="N11" s="41">
        <f t="shared" si="2"/>
        <v>0.25076271747710072</v>
      </c>
      <c r="O11" s="4">
        <v>314.63707558102885</v>
      </c>
      <c r="P11" s="3">
        <f t="shared" si="3"/>
        <v>0.34432379196711405</v>
      </c>
      <c r="Q11" s="4">
        <v>359.0149983150493</v>
      </c>
      <c r="R11" s="3">
        <f t="shared" si="4"/>
        <v>0.35942370695892711</v>
      </c>
      <c r="S11" s="4">
        <v>24349.629338900002</v>
      </c>
      <c r="T11" s="3">
        <f t="shared" si="5"/>
        <v>0.22089363397528952</v>
      </c>
      <c r="U11" s="56"/>
      <c r="V11" s="41">
        <v>0.18203259408804595</v>
      </c>
      <c r="W11" s="56"/>
      <c r="X11" s="41">
        <v>-0.34434095184875696</v>
      </c>
      <c r="Y11" s="40"/>
      <c r="Z11" s="41">
        <v>0.27250692024068301</v>
      </c>
    </row>
    <row r="12" spans="1:32" x14ac:dyDescent="0.25">
      <c r="A12" s="10"/>
      <c r="B12" s="23" t="s">
        <v>12</v>
      </c>
      <c r="C12" s="4"/>
      <c r="D12" s="3">
        <v>0</v>
      </c>
      <c r="E12" s="4">
        <v>0</v>
      </c>
      <c r="F12" s="3">
        <v>0</v>
      </c>
      <c r="G12" s="4"/>
      <c r="H12" s="3">
        <v>0</v>
      </c>
      <c r="I12" s="40"/>
      <c r="J12" s="41">
        <f t="shared" si="0"/>
        <v>0</v>
      </c>
      <c r="K12" s="40"/>
      <c r="L12" s="41">
        <f t="shared" si="1"/>
        <v>0</v>
      </c>
      <c r="M12" s="40"/>
      <c r="N12" s="41">
        <f t="shared" si="2"/>
        <v>0</v>
      </c>
      <c r="O12" s="4"/>
      <c r="P12" s="3">
        <f t="shared" si="3"/>
        <v>0</v>
      </c>
      <c r="Q12" s="4"/>
      <c r="R12" s="3">
        <f t="shared" si="4"/>
        <v>0</v>
      </c>
      <c r="S12" s="4"/>
      <c r="T12" s="3">
        <f t="shared" si="5"/>
        <v>0</v>
      </c>
      <c r="U12" s="40"/>
      <c r="V12" s="41">
        <v>0</v>
      </c>
      <c r="W12" s="40"/>
      <c r="X12" s="41">
        <v>0</v>
      </c>
      <c r="Y12" s="40"/>
      <c r="Z12" s="41">
        <v>0</v>
      </c>
    </row>
    <row r="13" spans="1:32" x14ac:dyDescent="0.25">
      <c r="A13" s="10"/>
      <c r="B13" s="23" t="s">
        <v>11</v>
      </c>
      <c r="C13" s="4"/>
      <c r="D13" s="3">
        <v>0</v>
      </c>
      <c r="E13" s="4">
        <v>0</v>
      </c>
      <c r="F13" s="3">
        <v>0</v>
      </c>
      <c r="G13" s="4"/>
      <c r="H13" s="3">
        <v>0</v>
      </c>
      <c r="I13" s="40"/>
      <c r="J13" s="41">
        <f t="shared" si="0"/>
        <v>0</v>
      </c>
      <c r="K13" s="40"/>
      <c r="L13" s="41">
        <f t="shared" si="1"/>
        <v>0</v>
      </c>
      <c r="M13" s="40"/>
      <c r="N13" s="41">
        <f t="shared" si="2"/>
        <v>0</v>
      </c>
      <c r="O13" s="4"/>
      <c r="P13" s="3">
        <f t="shared" si="3"/>
        <v>0</v>
      </c>
      <c r="Q13" s="4"/>
      <c r="R13" s="3">
        <f t="shared" si="4"/>
        <v>0</v>
      </c>
      <c r="S13" s="4"/>
      <c r="T13" s="3">
        <f t="shared" si="5"/>
        <v>0</v>
      </c>
      <c r="U13" s="40"/>
      <c r="V13" s="41">
        <v>0</v>
      </c>
      <c r="W13" s="40"/>
      <c r="X13" s="41">
        <v>0</v>
      </c>
      <c r="Y13" s="40"/>
      <c r="Z13" s="41">
        <v>0</v>
      </c>
    </row>
    <row r="14" spans="1:32" x14ac:dyDescent="0.25">
      <c r="A14" s="10"/>
      <c r="B14" s="23" t="s">
        <v>10</v>
      </c>
      <c r="C14" s="4">
        <v>-61.498462719999999</v>
      </c>
      <c r="D14" s="3">
        <v>-0.18689999644546121</v>
      </c>
      <c r="E14" s="4">
        <v>-61.498462719999999</v>
      </c>
      <c r="F14" s="3">
        <v>-8.2766495823183295E-2</v>
      </c>
      <c r="G14" s="4">
        <v>997.53925128000003</v>
      </c>
      <c r="H14" s="3">
        <v>8.1863537993853534E-3</v>
      </c>
      <c r="I14" s="56">
        <v>112.63002274303693</v>
      </c>
      <c r="J14" s="41">
        <f t="shared" si="0"/>
        <v>7.6292772591500357E-2</v>
      </c>
      <c r="K14" s="56">
        <v>112.63002274303693</v>
      </c>
      <c r="L14" s="41">
        <f t="shared" si="1"/>
        <v>9.5001706407374722E-2</v>
      </c>
      <c r="M14" s="40">
        <v>1010.70466656</v>
      </c>
      <c r="N14" s="41">
        <f t="shared" si="2"/>
        <v>1.0435713801279934E-2</v>
      </c>
      <c r="O14" s="4">
        <v>72.297038484294504</v>
      </c>
      <c r="P14" s="3">
        <f t="shared" si="3"/>
        <v>7.9118426819009074E-2</v>
      </c>
      <c r="Q14" s="4">
        <v>72.297038484294504</v>
      </c>
      <c r="R14" s="3">
        <f t="shared" si="4"/>
        <v>7.2379342635079225E-2</v>
      </c>
      <c r="S14" s="4">
        <v>895.36807943999997</v>
      </c>
      <c r="T14" s="3">
        <f t="shared" si="5"/>
        <v>8.1225511099263462E-3</v>
      </c>
      <c r="U14" s="56"/>
      <c r="V14" s="41">
        <v>2.5850340136054421E-2</v>
      </c>
      <c r="W14" s="56"/>
      <c r="X14" s="41">
        <v>4.3000953091307317E-2</v>
      </c>
      <c r="Y14" s="40"/>
      <c r="Z14" s="41">
        <v>1.0910541956756871E-2</v>
      </c>
    </row>
    <row r="15" spans="1:32" x14ac:dyDescent="0.25">
      <c r="A15" s="10"/>
      <c r="B15" s="23" t="s">
        <v>9</v>
      </c>
      <c r="C15" s="4">
        <v>0</v>
      </c>
      <c r="D15" s="3">
        <v>0</v>
      </c>
      <c r="E15" s="4">
        <v>0</v>
      </c>
      <c r="F15" s="3">
        <v>0</v>
      </c>
      <c r="G15" s="4">
        <v>0</v>
      </c>
      <c r="H15" s="3">
        <v>0</v>
      </c>
      <c r="I15" s="40"/>
      <c r="J15" s="41">
        <f t="shared" si="0"/>
        <v>0</v>
      </c>
      <c r="K15" s="40"/>
      <c r="L15" s="41">
        <f t="shared" si="1"/>
        <v>0</v>
      </c>
      <c r="M15" s="40"/>
      <c r="N15" s="41">
        <f t="shared" si="2"/>
        <v>0</v>
      </c>
      <c r="O15" s="4"/>
      <c r="P15" s="3">
        <f t="shared" si="3"/>
        <v>0</v>
      </c>
      <c r="Q15" s="4"/>
      <c r="R15" s="3">
        <f t="shared" si="4"/>
        <v>0</v>
      </c>
      <c r="S15" s="4"/>
      <c r="T15" s="3">
        <f t="shared" si="5"/>
        <v>0</v>
      </c>
      <c r="U15" s="40"/>
      <c r="V15" s="41">
        <v>0</v>
      </c>
      <c r="W15" s="40"/>
      <c r="X15" s="41">
        <v>0</v>
      </c>
      <c r="Y15" s="40"/>
      <c r="Z15" s="41">
        <v>0</v>
      </c>
    </row>
    <row r="16" spans="1:32" x14ac:dyDescent="0.25">
      <c r="A16" s="10"/>
      <c r="B16" s="23" t="s">
        <v>8</v>
      </c>
      <c r="C16" s="4">
        <v>0</v>
      </c>
      <c r="D16" s="3">
        <v>0</v>
      </c>
      <c r="E16" s="4">
        <v>0</v>
      </c>
      <c r="F16" s="3">
        <v>0</v>
      </c>
      <c r="G16" s="4">
        <v>0</v>
      </c>
      <c r="H16" s="3">
        <v>0</v>
      </c>
      <c r="I16" s="40"/>
      <c r="J16" s="41">
        <f t="shared" si="0"/>
        <v>0</v>
      </c>
      <c r="K16" s="40"/>
      <c r="L16" s="41">
        <f t="shared" si="1"/>
        <v>0</v>
      </c>
      <c r="M16" s="40"/>
      <c r="N16" s="41">
        <f t="shared" si="2"/>
        <v>0</v>
      </c>
      <c r="O16" s="4"/>
      <c r="P16" s="3">
        <f t="shared" si="3"/>
        <v>0</v>
      </c>
      <c r="Q16" s="4"/>
      <c r="R16" s="3">
        <f t="shared" si="4"/>
        <v>0</v>
      </c>
      <c r="S16" s="4"/>
      <c r="T16" s="3">
        <f t="shared" si="5"/>
        <v>0</v>
      </c>
      <c r="U16" s="40"/>
      <c r="V16" s="41">
        <v>0</v>
      </c>
      <c r="W16" s="40"/>
      <c r="X16" s="41">
        <v>0</v>
      </c>
      <c r="Y16" s="40"/>
      <c r="Z16" s="41">
        <v>0</v>
      </c>
    </row>
    <row r="17" spans="1:33" x14ac:dyDescent="0.25">
      <c r="A17" s="10"/>
      <c r="B17" s="23" t="s">
        <v>7</v>
      </c>
      <c r="C17" s="4">
        <v>0</v>
      </c>
      <c r="D17" s="3">
        <v>0</v>
      </c>
      <c r="E17" s="4">
        <v>0</v>
      </c>
      <c r="F17" s="3">
        <v>0</v>
      </c>
      <c r="G17" s="4">
        <v>0</v>
      </c>
      <c r="H17" s="3">
        <v>0</v>
      </c>
      <c r="I17" s="40"/>
      <c r="J17" s="41">
        <f t="shared" si="0"/>
        <v>0</v>
      </c>
      <c r="K17" s="40"/>
      <c r="L17" s="41">
        <f t="shared" si="1"/>
        <v>0</v>
      </c>
      <c r="M17" s="40"/>
      <c r="N17" s="41">
        <f t="shared" si="2"/>
        <v>0</v>
      </c>
      <c r="O17" s="4"/>
      <c r="P17" s="3">
        <f t="shared" si="3"/>
        <v>0</v>
      </c>
      <c r="Q17" s="4"/>
      <c r="R17" s="3">
        <f t="shared" si="4"/>
        <v>0</v>
      </c>
      <c r="S17" s="4"/>
      <c r="T17" s="3">
        <f t="shared" si="5"/>
        <v>0</v>
      </c>
      <c r="U17" s="40"/>
      <c r="V17" s="41">
        <v>0</v>
      </c>
      <c r="W17" s="40"/>
      <c r="X17" s="41">
        <v>0</v>
      </c>
      <c r="Y17" s="40"/>
      <c r="Z17" s="41">
        <v>0</v>
      </c>
    </row>
    <row r="18" spans="1:33" x14ac:dyDescent="0.25">
      <c r="A18" s="10"/>
      <c r="B18" s="23" t="s">
        <v>6</v>
      </c>
      <c r="C18" s="4">
        <v>0</v>
      </c>
      <c r="D18" s="3">
        <v>0</v>
      </c>
      <c r="E18" s="4">
        <v>0</v>
      </c>
      <c r="F18" s="3">
        <v>0</v>
      </c>
      <c r="G18" s="4">
        <v>0</v>
      </c>
      <c r="H18" s="3">
        <v>0</v>
      </c>
      <c r="I18" s="40"/>
      <c r="J18" s="41">
        <f t="shared" si="0"/>
        <v>0</v>
      </c>
      <c r="K18" s="40"/>
      <c r="L18" s="41">
        <f t="shared" si="1"/>
        <v>0</v>
      </c>
      <c r="M18" s="40"/>
      <c r="N18" s="41">
        <f t="shared" si="2"/>
        <v>0</v>
      </c>
      <c r="O18" s="4"/>
      <c r="P18" s="3">
        <f t="shared" si="3"/>
        <v>0</v>
      </c>
      <c r="Q18" s="4"/>
      <c r="R18" s="3">
        <f t="shared" si="4"/>
        <v>0</v>
      </c>
      <c r="S18" s="4"/>
      <c r="T18" s="3">
        <f t="shared" si="5"/>
        <v>0</v>
      </c>
      <c r="U18" s="40"/>
      <c r="V18" s="41">
        <v>0</v>
      </c>
      <c r="W18" s="40"/>
      <c r="X18" s="41">
        <v>0</v>
      </c>
      <c r="Y18" s="40"/>
      <c r="Z18" s="41">
        <v>0</v>
      </c>
    </row>
    <row r="19" spans="1:33" x14ac:dyDescent="0.25">
      <c r="A19" s="10"/>
      <c r="B19" s="23" t="s">
        <v>5</v>
      </c>
      <c r="C19" s="32">
        <v>23.404189424179961</v>
      </c>
      <c r="D19" s="36">
        <v>7.1127679078806988E-2</v>
      </c>
      <c r="E19" s="32">
        <v>23.404189424179961</v>
      </c>
      <c r="F19" s="36">
        <v>3.1498067765382047E-2</v>
      </c>
      <c r="G19" s="32">
        <v>27182</v>
      </c>
      <c r="H19" s="36">
        <v>0.22307038914946212</v>
      </c>
      <c r="I19" s="42">
        <v>-478.63934994932276</v>
      </c>
      <c r="J19" s="43">
        <f t="shared" si="0"/>
        <v>-0.32421837614593568</v>
      </c>
      <c r="K19" s="42">
        <v>-478.63934994932276</v>
      </c>
      <c r="L19" s="43">
        <f t="shared" si="1"/>
        <v>-0.40372499171597137</v>
      </c>
      <c r="M19" s="42">
        <v>27141</v>
      </c>
      <c r="N19" s="43">
        <f t="shared" si="2"/>
        <v>0.28023587666271504</v>
      </c>
      <c r="O19" s="32">
        <v>129.76535628424364</v>
      </c>
      <c r="P19" s="36">
        <f t="shared" si="3"/>
        <v>0.14200900977497014</v>
      </c>
      <c r="Q19" s="32">
        <v>129.76535628424364</v>
      </c>
      <c r="R19" s="36">
        <f t="shared" si="4"/>
        <v>0.12991308332361015</v>
      </c>
      <c r="S19" s="32">
        <v>28689</v>
      </c>
      <c r="T19" s="36">
        <f t="shared" si="5"/>
        <v>0.26025929910123907</v>
      </c>
      <c r="U19" s="42"/>
      <c r="V19" s="43">
        <v>0.34693877551020408</v>
      </c>
      <c r="W19" s="42"/>
      <c r="X19" s="43">
        <v>0.57711805464649291</v>
      </c>
      <c r="Y19" s="42"/>
      <c r="Z19" s="43">
        <v>0.26110743576011508</v>
      </c>
    </row>
    <row r="20" spans="1:33" x14ac:dyDescent="0.25">
      <c r="A20" s="10"/>
      <c r="B20" s="24" t="s">
        <v>0</v>
      </c>
      <c r="C20" s="31">
        <v>329.04475061317459</v>
      </c>
      <c r="D20" s="35">
        <v>1</v>
      </c>
      <c r="E20" s="31">
        <v>743.03571884185033</v>
      </c>
      <c r="F20" s="35">
        <v>1</v>
      </c>
      <c r="G20" s="31">
        <v>121853.91393112</v>
      </c>
      <c r="H20" s="35">
        <v>1</v>
      </c>
      <c r="I20" s="44">
        <f>SUM(I8:I19)</f>
        <v>1476.2869262348036</v>
      </c>
      <c r="J20" s="45">
        <f t="shared" si="0"/>
        <v>1</v>
      </c>
      <c r="K20" s="44">
        <f>SUM(K8:K19)</f>
        <v>1185.5578915611327</v>
      </c>
      <c r="L20" s="45">
        <f t="shared" si="1"/>
        <v>1</v>
      </c>
      <c r="M20" s="44">
        <f>SUM(M8:M19)</f>
        <v>96850.554337360009</v>
      </c>
      <c r="N20" s="45">
        <f t="shared" si="2"/>
        <v>1</v>
      </c>
      <c r="O20" s="31">
        <f>SUM(O8:O19)</f>
        <v>913.78255851422387</v>
      </c>
      <c r="P20" s="35">
        <f t="shared" si="3"/>
        <v>1</v>
      </c>
      <c r="Q20" s="31">
        <f>SUM(Q8:Q19)</f>
        <v>998.86287789045446</v>
      </c>
      <c r="R20" s="35">
        <f t="shared" si="4"/>
        <v>1</v>
      </c>
      <c r="S20" s="31">
        <f>SUM(S8:S19)</f>
        <v>110232.37248034</v>
      </c>
      <c r="T20" s="35">
        <f t="shared" si="5"/>
        <v>1</v>
      </c>
      <c r="U20" s="44">
        <v>1470</v>
      </c>
      <c r="V20" s="45">
        <v>1</v>
      </c>
      <c r="W20" s="44">
        <v>883.70134306817806</v>
      </c>
      <c r="X20" s="45">
        <v>1</v>
      </c>
      <c r="Y20" s="44">
        <v>95229</v>
      </c>
      <c r="Z20" s="45">
        <v>1</v>
      </c>
    </row>
    <row r="21" spans="1:33" x14ac:dyDescent="0.25">
      <c r="A21" s="26"/>
      <c r="B21" s="26"/>
      <c r="C21" s="33"/>
      <c r="D21" s="15"/>
      <c r="E21" s="33"/>
      <c r="F21" s="15"/>
      <c r="G21" s="33"/>
      <c r="H21" s="15"/>
      <c r="I21" s="46"/>
      <c r="J21" s="47"/>
      <c r="K21" s="46"/>
      <c r="L21" s="47"/>
      <c r="M21" s="46"/>
      <c r="N21" s="47"/>
      <c r="O21" s="33"/>
      <c r="P21" s="15"/>
      <c r="Q21" s="33"/>
      <c r="R21" s="15"/>
      <c r="S21" s="33"/>
      <c r="T21" s="15"/>
      <c r="U21" s="46"/>
      <c r="V21" s="47"/>
      <c r="W21" s="46"/>
      <c r="X21" s="47"/>
      <c r="Y21" s="46"/>
      <c r="Z21" s="47"/>
    </row>
    <row r="22" spans="1:33" x14ac:dyDescent="0.25">
      <c r="A22" s="26"/>
      <c r="B22" s="22" t="s">
        <v>4</v>
      </c>
      <c r="C22" s="30">
        <v>128.44985210418022</v>
      </c>
      <c r="D22" s="17">
        <v>0.39037198394690703</v>
      </c>
      <c r="E22" s="30">
        <v>128.44985210418031</v>
      </c>
      <c r="F22" s="17">
        <v>0.17287170568918492</v>
      </c>
      <c r="G22" s="30">
        <v>72885.946869999985</v>
      </c>
      <c r="H22" s="17">
        <v>0.59814202530416882</v>
      </c>
      <c r="I22" s="38">
        <v>141.85082579067716</v>
      </c>
      <c r="J22" s="48">
        <f>+I22/I$24</f>
        <v>9.608867905210737E-2</v>
      </c>
      <c r="K22" s="38">
        <v>141.85082579067716</v>
      </c>
      <c r="L22" s="48">
        <f>+K22/K$24</f>
        <v>0.11965282593171758</v>
      </c>
      <c r="M22" s="38">
        <v>60244.686350000011</v>
      </c>
      <c r="N22" s="48">
        <f>+M22/M$24</f>
        <v>0.6220375997038633</v>
      </c>
      <c r="O22" s="30">
        <v>443.99915292424333</v>
      </c>
      <c r="P22" s="17">
        <f>+O22/O$24</f>
        <v>0.48589147252511511</v>
      </c>
      <c r="Q22" s="30">
        <v>443.99915292424333</v>
      </c>
      <c r="R22" s="17">
        <f>+Q22/Q$24</f>
        <v>0.44450460894286725</v>
      </c>
      <c r="S22" s="30">
        <v>77979.053</v>
      </c>
      <c r="T22" s="17">
        <f>+S22/S$24</f>
        <v>0.70740610263021964</v>
      </c>
      <c r="U22" s="38"/>
      <c r="V22" s="48">
        <v>0.66054421768707483</v>
      </c>
      <c r="W22" s="38"/>
      <c r="X22" s="48">
        <v>1.0983258331161252</v>
      </c>
      <c r="Y22" s="38"/>
      <c r="Z22" s="48">
        <v>0.52220785262000025</v>
      </c>
    </row>
    <row r="23" spans="1:33" x14ac:dyDescent="0.25">
      <c r="A23" s="26"/>
      <c r="B23" s="23" t="s">
        <v>3</v>
      </c>
      <c r="C23" s="32">
        <v>200.59489850899436</v>
      </c>
      <c r="D23" s="2">
        <v>0.60962801605309291</v>
      </c>
      <c r="E23" s="32">
        <v>614.58586673767002</v>
      </c>
      <c r="F23" s="2">
        <v>0.82712829431081503</v>
      </c>
      <c r="G23" s="32">
        <v>48967.967061120005</v>
      </c>
      <c r="H23" s="2">
        <v>0.40185797469583118</v>
      </c>
      <c r="I23" s="42">
        <v>1334.398272334126</v>
      </c>
      <c r="J23" s="49">
        <f>+I23/I$24</f>
        <v>0.90391132094789262</v>
      </c>
      <c r="K23" s="42">
        <v>1043.6692376604556</v>
      </c>
      <c r="L23" s="49">
        <f>+K23/K$24</f>
        <v>0.88034717406828245</v>
      </c>
      <c r="M23" s="42">
        <v>36605.867987359998</v>
      </c>
      <c r="N23" s="49">
        <f>+M23/M$24</f>
        <v>0.37796240029613665</v>
      </c>
      <c r="O23" s="32">
        <v>469.78340558998042</v>
      </c>
      <c r="P23" s="2">
        <f>+O23/O$24</f>
        <v>0.51410852747488489</v>
      </c>
      <c r="Q23" s="32">
        <v>554.86372496621095</v>
      </c>
      <c r="R23" s="2">
        <f>+Q23/Q$24</f>
        <v>0.55549539105713275</v>
      </c>
      <c r="S23" s="32">
        <v>32253.319480339997</v>
      </c>
      <c r="T23" s="2">
        <f>+S23/S$24</f>
        <v>0.29259389736978031</v>
      </c>
      <c r="U23" s="42"/>
      <c r="V23" s="49">
        <v>0.33945578231292517</v>
      </c>
      <c r="W23" s="42"/>
      <c r="X23" s="49">
        <v>-9.8325833116125236E-2</v>
      </c>
      <c r="Y23" s="42"/>
      <c r="Z23" s="49">
        <v>0.47779214737999975</v>
      </c>
      <c r="AC23" s="59"/>
      <c r="AG23" s="58"/>
    </row>
    <row r="24" spans="1:33" x14ac:dyDescent="0.25">
      <c r="A24" s="26"/>
      <c r="B24" s="24" t="s">
        <v>0</v>
      </c>
      <c r="C24" s="31">
        <v>329.04475061317459</v>
      </c>
      <c r="D24" s="35">
        <v>1</v>
      </c>
      <c r="E24" s="31">
        <v>743.03571884185033</v>
      </c>
      <c r="F24" s="35">
        <v>1</v>
      </c>
      <c r="G24" s="31">
        <v>121853.91393111998</v>
      </c>
      <c r="H24" s="35">
        <v>1</v>
      </c>
      <c r="I24" s="44">
        <f>SUM(I22:I23)</f>
        <v>1476.2490981248031</v>
      </c>
      <c r="J24" s="50">
        <f>+I24/I$24</f>
        <v>1</v>
      </c>
      <c r="K24" s="44">
        <f>SUM(K22:K23)</f>
        <v>1185.5200634511327</v>
      </c>
      <c r="L24" s="50">
        <f>+K24/K$24</f>
        <v>1</v>
      </c>
      <c r="M24" s="44">
        <f>SUM(M22:M23)</f>
        <v>96850.554337360009</v>
      </c>
      <c r="N24" s="50">
        <f>+M24/M$24</f>
        <v>1</v>
      </c>
      <c r="O24" s="31">
        <f>SUM(O22:O23)</f>
        <v>913.78255851422375</v>
      </c>
      <c r="P24" s="34">
        <f>+O24/O$24</f>
        <v>1</v>
      </c>
      <c r="Q24" s="31">
        <f>SUM(Q22:Q23)</f>
        <v>998.86287789045423</v>
      </c>
      <c r="R24" s="34">
        <f>+Q24/Q$24</f>
        <v>1</v>
      </c>
      <c r="S24" s="31">
        <f>SUM(S22:S23)</f>
        <v>110232.37248034</v>
      </c>
      <c r="T24" s="34">
        <f>+S24/S$24</f>
        <v>1</v>
      </c>
      <c r="U24" s="44">
        <v>1470</v>
      </c>
      <c r="V24" s="50">
        <v>1</v>
      </c>
      <c r="W24" s="44">
        <v>883.70134306817806</v>
      </c>
      <c r="X24" s="50">
        <v>1</v>
      </c>
      <c r="Y24" s="44">
        <v>95229</v>
      </c>
      <c r="Z24" s="50">
        <v>1</v>
      </c>
    </row>
    <row r="25" spans="1:33" x14ac:dyDescent="0.25">
      <c r="A25" s="26"/>
      <c r="B25" s="20"/>
      <c r="C25" s="37"/>
      <c r="D25" s="21"/>
      <c r="E25" s="37"/>
      <c r="F25" s="21"/>
      <c r="G25" s="37"/>
      <c r="H25" s="21"/>
      <c r="I25" s="51"/>
      <c r="J25" s="52"/>
      <c r="K25" s="51"/>
      <c r="L25" s="52"/>
      <c r="M25" s="51"/>
      <c r="N25" s="52"/>
      <c r="O25" s="37"/>
      <c r="P25" s="21"/>
      <c r="Q25" s="37"/>
      <c r="R25" s="21"/>
      <c r="S25" s="37"/>
      <c r="T25" s="21"/>
      <c r="U25" s="51"/>
      <c r="V25" s="52"/>
      <c r="W25" s="51"/>
      <c r="X25" s="52"/>
      <c r="Y25" s="51"/>
      <c r="Z25" s="52"/>
    </row>
    <row r="26" spans="1:33" x14ac:dyDescent="0.25">
      <c r="A26" s="26"/>
      <c r="B26" s="22" t="s">
        <v>2</v>
      </c>
      <c r="C26" s="30">
        <v>305.64056118899464</v>
      </c>
      <c r="D26" s="17">
        <v>0.9288723209211931</v>
      </c>
      <c r="E26" s="30">
        <v>719.63152941767032</v>
      </c>
      <c r="F26" s="17">
        <v>0.96850193223461789</v>
      </c>
      <c r="G26" s="30">
        <v>94671.913931119998</v>
      </c>
      <c r="H26" s="17">
        <v>0.77692961085053791</v>
      </c>
      <c r="I26" s="38">
        <f>I24-I27</f>
        <v>1954.8884480741258</v>
      </c>
      <c r="J26" s="48">
        <f>+I26/I$28</f>
        <v>1.3242266840720254</v>
      </c>
      <c r="K26" s="38">
        <f>K20-K27</f>
        <v>1664.1972415104556</v>
      </c>
      <c r="L26" s="48">
        <f>+K26/K$28</f>
        <v>1.4037249917159715</v>
      </c>
      <c r="M26" s="38">
        <f>M20-M27</f>
        <v>69709.554337360009</v>
      </c>
      <c r="N26" s="48">
        <f>+M26/M$28</f>
        <v>0.71976412333728501</v>
      </c>
      <c r="O26" s="30">
        <f>O24-O27</f>
        <v>784.01720222998006</v>
      </c>
      <c r="P26" s="17">
        <f>+O26/O$28</f>
        <v>0.85799099022502989</v>
      </c>
      <c r="Q26" s="30">
        <f>Q20-Q27</f>
        <v>869.09752160621088</v>
      </c>
      <c r="R26" s="17">
        <f>+Q26/Q$28</f>
        <v>0.87008691667638993</v>
      </c>
      <c r="S26" s="30">
        <f>S20-S27</f>
        <v>81543.372480339996</v>
      </c>
      <c r="T26" s="17">
        <f>+S26/S$28</f>
        <v>0.73974070089876098</v>
      </c>
      <c r="U26" s="38"/>
      <c r="V26" s="48">
        <v>0.65306122448979587</v>
      </c>
      <c r="W26" s="38"/>
      <c r="X26" s="48">
        <v>0.42288194535350704</v>
      </c>
      <c r="Y26" s="38"/>
      <c r="Z26" s="48">
        <v>0.73889256423988492</v>
      </c>
    </row>
    <row r="27" spans="1:33" x14ac:dyDescent="0.25">
      <c r="A27" s="26"/>
      <c r="B27" s="23" t="s">
        <v>1</v>
      </c>
      <c r="C27" s="32">
        <v>23.404189424179961</v>
      </c>
      <c r="D27" s="2">
        <v>7.1127679078806988E-2</v>
      </c>
      <c r="E27" s="32">
        <v>23.404189424179961</v>
      </c>
      <c r="F27" s="2">
        <v>3.1498067765382047E-2</v>
      </c>
      <c r="G27" s="32">
        <v>27182</v>
      </c>
      <c r="H27" s="2">
        <v>0.22307038914946212</v>
      </c>
      <c r="I27" s="42">
        <f>I19</f>
        <v>-478.63934994932276</v>
      </c>
      <c r="J27" s="49">
        <f>+I27/I$28</f>
        <v>-0.32422668407202532</v>
      </c>
      <c r="K27" s="42">
        <f>K19</f>
        <v>-478.63934994932276</v>
      </c>
      <c r="L27" s="49">
        <f>+K27/K$28</f>
        <v>-0.40372499171597137</v>
      </c>
      <c r="M27" s="42">
        <f>+M19</f>
        <v>27141</v>
      </c>
      <c r="N27" s="49">
        <f>+M27/M$28</f>
        <v>0.28023587666271504</v>
      </c>
      <c r="O27" s="32">
        <f>O19</f>
        <v>129.76535628424364</v>
      </c>
      <c r="P27" s="2">
        <f>+O27/O$28</f>
        <v>0.14200900977497016</v>
      </c>
      <c r="Q27" s="32">
        <f>Q19</f>
        <v>129.76535628424364</v>
      </c>
      <c r="R27" s="2">
        <f>+Q27/Q$28</f>
        <v>0.12991308332361015</v>
      </c>
      <c r="S27" s="32">
        <f>+S19</f>
        <v>28689</v>
      </c>
      <c r="T27" s="2">
        <f>+S27/S$28</f>
        <v>0.26025929910123907</v>
      </c>
      <c r="U27" s="42"/>
      <c r="V27" s="49">
        <v>0.34693877551020408</v>
      </c>
      <c r="W27" s="42"/>
      <c r="X27" s="49">
        <v>0.57711805464649291</v>
      </c>
      <c r="Y27" s="42"/>
      <c r="Z27" s="49">
        <v>0.26110743576011508</v>
      </c>
    </row>
    <row r="28" spans="1:33" x14ac:dyDescent="0.25">
      <c r="A28" s="26"/>
      <c r="B28" s="24" t="s">
        <v>0</v>
      </c>
      <c r="C28" s="31">
        <v>329.04475061317459</v>
      </c>
      <c r="D28" s="35">
        <v>1</v>
      </c>
      <c r="E28" s="31">
        <v>743.03571884185033</v>
      </c>
      <c r="F28" s="35">
        <v>1</v>
      </c>
      <c r="G28" s="31">
        <v>121853.91393112</v>
      </c>
      <c r="H28" s="35">
        <v>1</v>
      </c>
      <c r="I28" s="44">
        <f>SUM(I26:I27)</f>
        <v>1476.2490981248029</v>
      </c>
      <c r="J28" s="50">
        <f>+I28/I$28</f>
        <v>1</v>
      </c>
      <c r="K28" s="44">
        <f>SUM(K26:K27)</f>
        <v>1185.5578915611327</v>
      </c>
      <c r="L28" s="50">
        <f>+K28/K$28</f>
        <v>1</v>
      </c>
      <c r="M28" s="44">
        <f>SUM(M26:M27)</f>
        <v>96850.554337360009</v>
      </c>
      <c r="N28" s="50">
        <f>+M28/M$28</f>
        <v>1</v>
      </c>
      <c r="O28" s="31">
        <f>SUM(O26:O27)</f>
        <v>913.78255851422364</v>
      </c>
      <c r="P28" s="34">
        <f>+O28/O$28</f>
        <v>1</v>
      </c>
      <c r="Q28" s="31">
        <f>SUM(Q26:Q27)</f>
        <v>998.86287789045446</v>
      </c>
      <c r="R28" s="34">
        <f>+Q28/Q$28</f>
        <v>1</v>
      </c>
      <c r="S28" s="31">
        <f>SUM(S26:S27)</f>
        <v>110232.37248034</v>
      </c>
      <c r="T28" s="34">
        <f>+S28/S$28</f>
        <v>1</v>
      </c>
      <c r="U28" s="44">
        <v>1470</v>
      </c>
      <c r="V28" s="50">
        <v>1</v>
      </c>
      <c r="W28" s="44">
        <v>883.70134306817806</v>
      </c>
      <c r="X28" s="50">
        <v>1</v>
      </c>
      <c r="Y28" s="44">
        <v>95229</v>
      </c>
      <c r="Z28" s="50">
        <v>1</v>
      </c>
    </row>
    <row r="30" spans="1:33" x14ac:dyDescent="0.25">
      <c r="B30" s="25" t="s">
        <v>33</v>
      </c>
      <c r="C30" s="135" t="s">
        <v>25</v>
      </c>
      <c r="D30" s="136"/>
      <c r="E30" s="136"/>
      <c r="F30" s="136"/>
      <c r="G30" s="136"/>
      <c r="H30" s="137"/>
      <c r="I30" s="138" t="s">
        <v>24</v>
      </c>
      <c r="J30" s="136"/>
      <c r="K30" s="136"/>
      <c r="L30" s="136"/>
      <c r="M30" s="136"/>
      <c r="N30" s="137"/>
      <c r="O30" s="138" t="s">
        <v>23</v>
      </c>
      <c r="P30" s="136"/>
      <c r="Q30" s="136"/>
      <c r="R30" s="136"/>
      <c r="S30" s="136"/>
      <c r="T30" s="137"/>
      <c r="U30" s="138" t="s">
        <v>22</v>
      </c>
      <c r="V30" s="136"/>
      <c r="W30" s="136"/>
      <c r="X30" s="136"/>
      <c r="Y30" s="136"/>
      <c r="Z30" s="137"/>
    </row>
    <row r="31" spans="1:33" ht="24.75" customHeight="1" x14ac:dyDescent="0.25">
      <c r="B31" s="133">
        <v>2025</v>
      </c>
      <c r="C31" s="139" t="s">
        <v>21</v>
      </c>
      <c r="D31" s="140"/>
      <c r="E31" s="141" t="s">
        <v>20</v>
      </c>
      <c r="F31" s="141"/>
      <c r="G31" s="141" t="s">
        <v>19</v>
      </c>
      <c r="H31" s="142"/>
      <c r="I31" s="143" t="s">
        <v>21</v>
      </c>
      <c r="J31" s="141"/>
      <c r="K31" s="141" t="s">
        <v>20</v>
      </c>
      <c r="L31" s="141"/>
      <c r="M31" s="141" t="s">
        <v>19</v>
      </c>
      <c r="N31" s="142"/>
      <c r="O31" s="143" t="s">
        <v>21</v>
      </c>
      <c r="P31" s="141"/>
      <c r="Q31" s="141" t="s">
        <v>20</v>
      </c>
      <c r="R31" s="141"/>
      <c r="S31" s="141" t="s">
        <v>19</v>
      </c>
      <c r="T31" s="142"/>
      <c r="U31" s="143" t="s">
        <v>21</v>
      </c>
      <c r="V31" s="141"/>
      <c r="W31" s="141" t="s">
        <v>20</v>
      </c>
      <c r="X31" s="141"/>
      <c r="Y31" s="141" t="s">
        <v>19</v>
      </c>
      <c r="Z31" s="142"/>
    </row>
    <row r="32" spans="1:33" x14ac:dyDescent="0.25">
      <c r="B32" s="134"/>
      <c r="C32" s="27" t="s">
        <v>18</v>
      </c>
      <c r="D32" s="28" t="s">
        <v>17</v>
      </c>
      <c r="E32" s="28" t="s">
        <v>18</v>
      </c>
      <c r="F32" s="28" t="s">
        <v>17</v>
      </c>
      <c r="G32" s="28" t="s">
        <v>18</v>
      </c>
      <c r="H32" s="29" t="s">
        <v>17</v>
      </c>
      <c r="I32" s="27" t="s">
        <v>18</v>
      </c>
      <c r="J32" s="28" t="s">
        <v>17</v>
      </c>
      <c r="K32" s="28" t="s">
        <v>18</v>
      </c>
      <c r="L32" s="28" t="s">
        <v>17</v>
      </c>
      <c r="M32" s="28" t="s">
        <v>18</v>
      </c>
      <c r="N32" s="29" t="s">
        <v>17</v>
      </c>
      <c r="O32" s="27" t="s">
        <v>18</v>
      </c>
      <c r="P32" s="28" t="s">
        <v>17</v>
      </c>
      <c r="Q32" s="28" t="s">
        <v>18</v>
      </c>
      <c r="R32" s="28" t="s">
        <v>17</v>
      </c>
      <c r="S32" s="28" t="s">
        <v>18</v>
      </c>
      <c r="T32" s="29" t="s">
        <v>17</v>
      </c>
      <c r="U32" s="27" t="s">
        <v>18</v>
      </c>
      <c r="V32" s="28" t="s">
        <v>17</v>
      </c>
      <c r="W32" s="28" t="s">
        <v>18</v>
      </c>
      <c r="X32" s="28" t="s">
        <v>17</v>
      </c>
      <c r="Y32" s="28" t="s">
        <v>18</v>
      </c>
      <c r="Z32" s="29" t="s">
        <v>17</v>
      </c>
    </row>
    <row r="33" spans="2:28" x14ac:dyDescent="0.25">
      <c r="B33" s="9" t="s">
        <v>16</v>
      </c>
      <c r="C33" s="30">
        <v>201.34197617000032</v>
      </c>
      <c r="D33" s="7">
        <v>0.61189845999609394</v>
      </c>
      <c r="E33" s="30">
        <v>201.34197617000032</v>
      </c>
      <c r="F33" s="7">
        <v>0.27097213641872642</v>
      </c>
      <c r="G33" s="30">
        <v>55913</v>
      </c>
      <c r="H33" s="7">
        <v>0.45885272123147208</v>
      </c>
      <c r="I33" s="38">
        <f t="shared" ref="I33:I43" si="6">C8+I8</f>
        <v>1180.7433814200006</v>
      </c>
      <c r="J33" s="39">
        <f>+I33/I$45</f>
        <v>0.65403127666907246</v>
      </c>
      <c r="K33" s="38">
        <f t="shared" ref="K33:K43" si="7">E8+K8</f>
        <v>1180.7433814200006</v>
      </c>
      <c r="L33" s="39">
        <f>+K33/K$45</f>
        <v>0.61223026720143614</v>
      </c>
      <c r="M33" s="38">
        <f t="shared" ref="M33:M43" si="8">M8</f>
        <v>40744</v>
      </c>
      <c r="N33" s="39">
        <f>+M33/M$45</f>
        <v>0.42068938354318786</v>
      </c>
      <c r="O33" s="38">
        <f t="shared" ref="O33:O43" si="9">I8+O8+C8</f>
        <v>1544.4681442200003</v>
      </c>
      <c r="P33" s="39">
        <f>+O33/O$45</f>
        <v>0.56800414051536452</v>
      </c>
      <c r="Q33" s="38">
        <f t="shared" ref="Q33:Q43" si="10">K8+Q8+E8</f>
        <v>1544.4681442200003</v>
      </c>
      <c r="R33" s="39">
        <f>+Q33/Q$45</f>
        <v>0.52758022207884259</v>
      </c>
      <c r="S33" s="38">
        <f t="shared" ref="S33:S43" si="11">S8</f>
        <v>52664</v>
      </c>
      <c r="T33" s="39">
        <f>+S33/S$45</f>
        <v>0.4777543911557619</v>
      </c>
      <c r="U33" s="38">
        <v>1937</v>
      </c>
      <c r="V33" s="39">
        <v>0.47957415201782622</v>
      </c>
      <c r="W33" s="38">
        <v>1937</v>
      </c>
      <c r="X33" s="39">
        <v>0.46078826567264114</v>
      </c>
      <c r="Y33" s="38">
        <v>34781</v>
      </c>
      <c r="Z33" s="39">
        <v>0.36523537997878797</v>
      </c>
      <c r="AB33" s="55"/>
    </row>
    <row r="34" spans="2:28" x14ac:dyDescent="0.25">
      <c r="B34" s="5" t="s">
        <v>15</v>
      </c>
      <c r="C34" s="4">
        <v>23.265605621631401</v>
      </c>
      <c r="D34" s="3">
        <v>7.0706509003033685E-2</v>
      </c>
      <c r="E34" s="4">
        <v>113.28710149030712</v>
      </c>
      <c r="F34" s="3">
        <v>0.15246521616334227</v>
      </c>
      <c r="G34" s="4">
        <v>11466.383081439999</v>
      </c>
      <c r="H34" s="3">
        <v>9.4099423740476376E-2</v>
      </c>
      <c r="I34" s="40">
        <f t="shared" si="6"/>
        <v>155.23221473653109</v>
      </c>
      <c r="J34" s="41">
        <f t="shared" ref="J34:J44" si="12">+I34/I$45</f>
        <v>8.5985426792908798E-2</v>
      </c>
      <c r="K34" s="40">
        <f t="shared" si="7"/>
        <v>213.03068175478299</v>
      </c>
      <c r="L34" s="41">
        <f t="shared" ref="L34:L44" si="13">+K34/K$45</f>
        <v>0.11045908303630118</v>
      </c>
      <c r="M34" s="40">
        <f t="shared" si="8"/>
        <v>3668.3414759999987</v>
      </c>
      <c r="N34" s="41">
        <f t="shared" ref="N34:N44" si="14">+M34/M$45</f>
        <v>3.7876308515716356E-2</v>
      </c>
      <c r="O34" s="40">
        <f t="shared" si="9"/>
        <v>188.5905401011882</v>
      </c>
      <c r="P34" s="41">
        <f t="shared" ref="P34:P44" si="15">+O34/O$45</f>
        <v>6.9357343523328216E-2</v>
      </c>
      <c r="Q34" s="54">
        <f t="shared" si="10"/>
        <v>287.09140376165021</v>
      </c>
      <c r="R34" s="41">
        <f t="shared" ref="R34:R44" si="16">+Q34/Q$45</f>
        <v>9.8068546845938034E-2</v>
      </c>
      <c r="S34" s="40">
        <f t="shared" si="11"/>
        <v>3634.3750620000001</v>
      </c>
      <c r="T34" s="41">
        <f t="shared" ref="T34:T44" si="17">+S34/S$45</f>
        <v>3.2970124657783199E-2</v>
      </c>
      <c r="U34" s="40">
        <v>553.49802437107439</v>
      </c>
      <c r="V34" s="41">
        <v>0.13703838186954057</v>
      </c>
      <c r="W34" s="40">
        <v>660.93909061745046</v>
      </c>
      <c r="X34" s="41">
        <v>0.15722920871495488</v>
      </c>
      <c r="Y34" s="40">
        <v>8593.4384923999987</v>
      </c>
      <c r="Z34" s="41">
        <v>9.023972206365706E-2</v>
      </c>
      <c r="AB34" s="55"/>
    </row>
    <row r="35" spans="2:28" x14ac:dyDescent="0.25">
      <c r="B35" s="5" t="s">
        <v>14</v>
      </c>
      <c r="C35" s="4">
        <v>0</v>
      </c>
      <c r="D35" s="3">
        <v>0</v>
      </c>
      <c r="E35" s="4">
        <v>0</v>
      </c>
      <c r="F35" s="3">
        <v>0</v>
      </c>
      <c r="G35" s="4">
        <v>0</v>
      </c>
      <c r="H35" s="3">
        <v>0</v>
      </c>
      <c r="I35" s="40">
        <f t="shared" si="6"/>
        <v>0</v>
      </c>
      <c r="J35" s="41">
        <f t="shared" si="12"/>
        <v>0</v>
      </c>
      <c r="K35" s="40">
        <f t="shared" si="7"/>
        <v>0</v>
      </c>
      <c r="L35" s="41">
        <f t="shared" si="13"/>
        <v>0</v>
      </c>
      <c r="M35" s="40">
        <f t="shared" si="8"/>
        <v>0</v>
      </c>
      <c r="N35" s="41">
        <f t="shared" si="14"/>
        <v>0</v>
      </c>
      <c r="O35" s="53">
        <f t="shared" si="9"/>
        <v>0</v>
      </c>
      <c r="P35" s="41">
        <f t="shared" si="15"/>
        <v>0</v>
      </c>
      <c r="Q35" s="40">
        <f t="shared" si="10"/>
        <v>0</v>
      </c>
      <c r="R35" s="41">
        <f t="shared" si="16"/>
        <v>0</v>
      </c>
      <c r="S35" s="40">
        <f t="shared" si="11"/>
        <v>0</v>
      </c>
      <c r="T35" s="41">
        <f t="shared" si="17"/>
        <v>0</v>
      </c>
      <c r="U35" s="40">
        <v>0</v>
      </c>
      <c r="V35" s="41">
        <v>0</v>
      </c>
      <c r="W35" s="40">
        <v>0</v>
      </c>
      <c r="X35" s="41">
        <v>0</v>
      </c>
      <c r="Y35" s="40">
        <v>0</v>
      </c>
      <c r="Z35" s="41">
        <v>0</v>
      </c>
    </row>
    <row r="36" spans="2:28" x14ac:dyDescent="0.25">
      <c r="B36" s="5" t="s">
        <v>13</v>
      </c>
      <c r="C36" s="4">
        <v>142.53144211736293</v>
      </c>
      <c r="D36" s="3">
        <v>0.43316734836752668</v>
      </c>
      <c r="E36" s="4">
        <v>466.50091447736293</v>
      </c>
      <c r="F36" s="3">
        <v>0.62783107547573258</v>
      </c>
      <c r="G36" s="4">
        <v>26294.9915984</v>
      </c>
      <c r="H36" s="3">
        <v>0.21579111207920407</v>
      </c>
      <c r="I36" s="40">
        <f t="shared" si="6"/>
        <v>873.45968119355234</v>
      </c>
      <c r="J36" s="41">
        <f t="shared" si="12"/>
        <v>0.48382227620276996</v>
      </c>
      <c r="K36" s="40">
        <f t="shared" si="7"/>
        <v>938.92314773030557</v>
      </c>
      <c r="L36" s="41">
        <f t="shared" si="13"/>
        <v>0.48684344004132418</v>
      </c>
      <c r="M36" s="40">
        <f t="shared" si="8"/>
        <v>24286.508194800001</v>
      </c>
      <c r="N36" s="41">
        <f t="shared" si="14"/>
        <v>0.25076271747710072</v>
      </c>
      <c r="O36" s="54">
        <f t="shared" si="9"/>
        <v>1188.0967567745811</v>
      </c>
      <c r="P36" s="41">
        <f t="shared" si="15"/>
        <v>0.43694256803312259</v>
      </c>
      <c r="Q36" s="54">
        <f t="shared" si="10"/>
        <v>1297.9381460453549</v>
      </c>
      <c r="R36" s="41">
        <f t="shared" si="16"/>
        <v>0.44336718623681021</v>
      </c>
      <c r="S36" s="40">
        <f t="shared" si="11"/>
        <v>24349.629338900002</v>
      </c>
      <c r="T36" s="41">
        <f t="shared" si="17"/>
        <v>0.22089363397528952</v>
      </c>
      <c r="U36" s="40">
        <v>1168.5019756289255</v>
      </c>
      <c r="V36" s="41">
        <v>0.28930477237655994</v>
      </c>
      <c r="W36" s="40">
        <v>1225.7269840219319</v>
      </c>
      <c r="X36" s="41">
        <v>0.29158524065855607</v>
      </c>
      <c r="Y36" s="40">
        <v>25950.561507600003</v>
      </c>
      <c r="Z36" s="41">
        <v>0.27250692024068301</v>
      </c>
      <c r="AB36" s="55"/>
    </row>
    <row r="37" spans="2:28" x14ac:dyDescent="0.25">
      <c r="B37" s="5" t="s">
        <v>12</v>
      </c>
      <c r="C37" s="4">
        <v>0</v>
      </c>
      <c r="D37" s="3">
        <v>0</v>
      </c>
      <c r="E37" s="4">
        <v>0</v>
      </c>
      <c r="F37" s="3">
        <v>0</v>
      </c>
      <c r="G37" s="4">
        <v>0</v>
      </c>
      <c r="H37" s="3">
        <v>0</v>
      </c>
      <c r="I37" s="40">
        <f t="shared" si="6"/>
        <v>0</v>
      </c>
      <c r="J37" s="41">
        <f t="shared" si="12"/>
        <v>0</v>
      </c>
      <c r="K37" s="40">
        <f t="shared" si="7"/>
        <v>0</v>
      </c>
      <c r="L37" s="41">
        <f t="shared" si="13"/>
        <v>0</v>
      </c>
      <c r="M37" s="40">
        <f t="shared" si="8"/>
        <v>0</v>
      </c>
      <c r="N37" s="41">
        <f t="shared" si="14"/>
        <v>0</v>
      </c>
      <c r="O37" s="40">
        <f t="shared" si="9"/>
        <v>0</v>
      </c>
      <c r="P37" s="41">
        <f t="shared" si="15"/>
        <v>0</v>
      </c>
      <c r="Q37" s="40">
        <f t="shared" si="10"/>
        <v>0</v>
      </c>
      <c r="R37" s="41">
        <f t="shared" si="16"/>
        <v>0</v>
      </c>
      <c r="S37" s="40">
        <f t="shared" si="11"/>
        <v>0</v>
      </c>
      <c r="T37" s="41">
        <f t="shared" si="17"/>
        <v>0</v>
      </c>
      <c r="U37" s="40">
        <v>0</v>
      </c>
      <c r="V37" s="41">
        <v>0</v>
      </c>
      <c r="W37" s="40">
        <v>0</v>
      </c>
      <c r="X37" s="41">
        <v>0</v>
      </c>
      <c r="Y37" s="40">
        <v>0</v>
      </c>
      <c r="Z37" s="41">
        <v>0</v>
      </c>
    </row>
    <row r="38" spans="2:28" x14ac:dyDescent="0.25">
      <c r="B38" s="5" t="s">
        <v>11</v>
      </c>
      <c r="C38" s="4">
        <v>0</v>
      </c>
      <c r="D38" s="3">
        <v>0</v>
      </c>
      <c r="E38" s="4">
        <v>0</v>
      </c>
      <c r="F38" s="3">
        <v>0</v>
      </c>
      <c r="G38" s="4">
        <v>0</v>
      </c>
      <c r="H38" s="3">
        <v>0</v>
      </c>
      <c r="I38" s="40">
        <f t="shared" si="6"/>
        <v>0</v>
      </c>
      <c r="J38" s="41">
        <f t="shared" si="12"/>
        <v>0</v>
      </c>
      <c r="K38" s="40">
        <f t="shared" si="7"/>
        <v>0</v>
      </c>
      <c r="L38" s="41">
        <f t="shared" si="13"/>
        <v>0</v>
      </c>
      <c r="M38" s="40">
        <f t="shared" si="8"/>
        <v>0</v>
      </c>
      <c r="N38" s="41">
        <f t="shared" si="14"/>
        <v>0</v>
      </c>
      <c r="O38" s="40">
        <f t="shared" si="9"/>
        <v>0</v>
      </c>
      <c r="P38" s="41">
        <f t="shared" si="15"/>
        <v>0</v>
      </c>
      <c r="Q38" s="40">
        <f t="shared" si="10"/>
        <v>0</v>
      </c>
      <c r="R38" s="41">
        <f t="shared" si="16"/>
        <v>0</v>
      </c>
      <c r="S38" s="40">
        <f t="shared" si="11"/>
        <v>0</v>
      </c>
      <c r="T38" s="41">
        <f t="shared" si="17"/>
        <v>0</v>
      </c>
      <c r="U38" s="40">
        <v>0</v>
      </c>
      <c r="V38" s="41">
        <v>0</v>
      </c>
      <c r="W38" s="40">
        <v>0</v>
      </c>
      <c r="X38" s="41">
        <v>0</v>
      </c>
      <c r="Y38" s="40">
        <v>0</v>
      </c>
      <c r="Z38" s="41">
        <v>0</v>
      </c>
    </row>
    <row r="39" spans="2:28" x14ac:dyDescent="0.25">
      <c r="B39" s="5" t="s">
        <v>10</v>
      </c>
      <c r="C39" s="4">
        <v>-61.498462719999999</v>
      </c>
      <c r="D39" s="3">
        <v>-0.18689999644546121</v>
      </c>
      <c r="E39" s="4">
        <v>-61.498462719999999</v>
      </c>
      <c r="F39" s="3">
        <v>-8.2766495823183295E-2</v>
      </c>
      <c r="G39" s="4">
        <v>997.53925128000003</v>
      </c>
      <c r="H39" s="3">
        <v>8.1863537993853534E-3</v>
      </c>
      <c r="I39" s="40">
        <f t="shared" si="6"/>
        <v>51.131560023036933</v>
      </c>
      <c r="J39" s="41">
        <f t="shared" si="12"/>
        <v>2.832252969288733E-2</v>
      </c>
      <c r="K39" s="40">
        <f t="shared" si="7"/>
        <v>51.131560023036933</v>
      </c>
      <c r="L39" s="41">
        <f t="shared" si="13"/>
        <v>2.6512355815776507E-2</v>
      </c>
      <c r="M39" s="40">
        <f t="shared" si="8"/>
        <v>1010.70466656</v>
      </c>
      <c r="N39" s="41">
        <f t="shared" si="14"/>
        <v>1.0435713801279934E-2</v>
      </c>
      <c r="O39" s="40">
        <f t="shared" si="9"/>
        <v>123.42859850733143</v>
      </c>
      <c r="P39" s="41">
        <f t="shared" si="15"/>
        <v>4.5392943371829322E-2</v>
      </c>
      <c r="Q39" s="40">
        <f t="shared" si="10"/>
        <v>123.42859850733143</v>
      </c>
      <c r="R39" s="41">
        <f t="shared" si="16"/>
        <v>4.2162402413463099E-2</v>
      </c>
      <c r="S39" s="40">
        <f t="shared" si="11"/>
        <v>895.36807943999997</v>
      </c>
      <c r="T39" s="41">
        <f t="shared" si="17"/>
        <v>8.1225511099263462E-3</v>
      </c>
      <c r="U39" s="40">
        <v>217</v>
      </c>
      <c r="V39" s="41">
        <v>5.3726169844020795E-2</v>
      </c>
      <c r="W39" s="40">
        <v>217</v>
      </c>
      <c r="X39" s="41">
        <v>5.1621607460486899E-2</v>
      </c>
      <c r="Y39" s="40">
        <v>1039</v>
      </c>
      <c r="Z39" s="41">
        <v>1.0910541956756871E-2</v>
      </c>
    </row>
    <row r="40" spans="2:28" x14ac:dyDescent="0.25">
      <c r="B40" s="5" t="s">
        <v>9</v>
      </c>
      <c r="C40" s="4">
        <v>0</v>
      </c>
      <c r="D40" s="3">
        <v>0</v>
      </c>
      <c r="E40" s="4">
        <v>0</v>
      </c>
      <c r="F40" s="3">
        <v>0</v>
      </c>
      <c r="G40" s="4">
        <v>0</v>
      </c>
      <c r="H40" s="3">
        <v>0</v>
      </c>
      <c r="I40" s="40">
        <f t="shared" si="6"/>
        <v>0</v>
      </c>
      <c r="J40" s="41">
        <f t="shared" si="12"/>
        <v>0</v>
      </c>
      <c r="K40" s="40">
        <f t="shared" si="7"/>
        <v>0</v>
      </c>
      <c r="L40" s="41">
        <f t="shared" si="13"/>
        <v>0</v>
      </c>
      <c r="M40" s="40">
        <f t="shared" si="8"/>
        <v>0</v>
      </c>
      <c r="N40" s="41">
        <f t="shared" si="14"/>
        <v>0</v>
      </c>
      <c r="O40" s="40">
        <f t="shared" si="9"/>
        <v>0</v>
      </c>
      <c r="P40" s="41">
        <f t="shared" si="15"/>
        <v>0</v>
      </c>
      <c r="Q40" s="40">
        <f t="shared" si="10"/>
        <v>0</v>
      </c>
      <c r="R40" s="41">
        <f t="shared" si="16"/>
        <v>0</v>
      </c>
      <c r="S40" s="40">
        <f t="shared" si="11"/>
        <v>0</v>
      </c>
      <c r="T40" s="41">
        <f t="shared" si="17"/>
        <v>0</v>
      </c>
      <c r="U40" s="40">
        <v>0</v>
      </c>
      <c r="V40" s="41">
        <v>0</v>
      </c>
      <c r="W40" s="40">
        <v>0</v>
      </c>
      <c r="X40" s="41">
        <v>0</v>
      </c>
      <c r="Y40" s="40">
        <v>0</v>
      </c>
      <c r="Z40" s="41">
        <v>0</v>
      </c>
    </row>
    <row r="41" spans="2:28" x14ac:dyDescent="0.25">
      <c r="B41" s="5" t="s">
        <v>8</v>
      </c>
      <c r="C41" s="4">
        <v>0</v>
      </c>
      <c r="D41" s="3">
        <v>0</v>
      </c>
      <c r="E41" s="4">
        <v>0</v>
      </c>
      <c r="F41" s="3">
        <v>0</v>
      </c>
      <c r="G41" s="4">
        <v>0</v>
      </c>
      <c r="H41" s="3">
        <v>0</v>
      </c>
      <c r="I41" s="40">
        <f t="shared" si="6"/>
        <v>0</v>
      </c>
      <c r="J41" s="41">
        <f t="shared" si="12"/>
        <v>0</v>
      </c>
      <c r="K41" s="40">
        <f t="shared" si="7"/>
        <v>0</v>
      </c>
      <c r="L41" s="41">
        <f t="shared" si="13"/>
        <v>0</v>
      </c>
      <c r="M41" s="40">
        <f t="shared" si="8"/>
        <v>0</v>
      </c>
      <c r="N41" s="41">
        <f t="shared" si="14"/>
        <v>0</v>
      </c>
      <c r="O41" s="40">
        <f t="shared" si="9"/>
        <v>0</v>
      </c>
      <c r="P41" s="41">
        <f t="shared" si="15"/>
        <v>0</v>
      </c>
      <c r="Q41" s="40">
        <f t="shared" si="10"/>
        <v>0</v>
      </c>
      <c r="R41" s="41">
        <f t="shared" si="16"/>
        <v>0</v>
      </c>
      <c r="S41" s="40">
        <f t="shared" si="11"/>
        <v>0</v>
      </c>
      <c r="T41" s="41">
        <f t="shared" si="17"/>
        <v>0</v>
      </c>
      <c r="U41" s="40">
        <v>0</v>
      </c>
      <c r="V41" s="41">
        <v>0</v>
      </c>
      <c r="W41" s="40">
        <v>0</v>
      </c>
      <c r="X41" s="41">
        <v>0</v>
      </c>
      <c r="Y41" s="40">
        <v>0</v>
      </c>
      <c r="Z41" s="41">
        <v>0</v>
      </c>
    </row>
    <row r="42" spans="2:28" x14ac:dyDescent="0.25">
      <c r="B42" s="5" t="s">
        <v>7</v>
      </c>
      <c r="C42" s="4">
        <v>0</v>
      </c>
      <c r="D42" s="3">
        <v>0</v>
      </c>
      <c r="E42" s="4">
        <v>0</v>
      </c>
      <c r="F42" s="3">
        <v>0</v>
      </c>
      <c r="G42" s="4">
        <v>0</v>
      </c>
      <c r="H42" s="3">
        <v>0</v>
      </c>
      <c r="I42" s="40">
        <f t="shared" si="6"/>
        <v>0</v>
      </c>
      <c r="J42" s="41">
        <f t="shared" si="12"/>
        <v>0</v>
      </c>
      <c r="K42" s="40">
        <f t="shared" si="7"/>
        <v>0</v>
      </c>
      <c r="L42" s="41">
        <f t="shared" si="13"/>
        <v>0</v>
      </c>
      <c r="M42" s="40">
        <f t="shared" si="8"/>
        <v>0</v>
      </c>
      <c r="N42" s="41">
        <f t="shared" si="14"/>
        <v>0</v>
      </c>
      <c r="O42" s="40">
        <f t="shared" si="9"/>
        <v>0</v>
      </c>
      <c r="P42" s="41">
        <f t="shared" si="15"/>
        <v>0</v>
      </c>
      <c r="Q42" s="40">
        <f t="shared" si="10"/>
        <v>0</v>
      </c>
      <c r="R42" s="41">
        <f t="shared" si="16"/>
        <v>0</v>
      </c>
      <c r="S42" s="40">
        <f t="shared" si="11"/>
        <v>0</v>
      </c>
      <c r="T42" s="41">
        <f t="shared" si="17"/>
        <v>0</v>
      </c>
      <c r="U42" s="40">
        <v>0</v>
      </c>
      <c r="V42" s="41">
        <v>0</v>
      </c>
      <c r="W42" s="40">
        <v>0</v>
      </c>
      <c r="X42" s="41">
        <v>0</v>
      </c>
      <c r="Y42" s="40">
        <v>0</v>
      </c>
      <c r="Z42" s="41">
        <v>0</v>
      </c>
    </row>
    <row r="43" spans="2:28" x14ac:dyDescent="0.25">
      <c r="B43" s="5" t="s">
        <v>6</v>
      </c>
      <c r="C43" s="4">
        <v>0</v>
      </c>
      <c r="D43" s="3">
        <v>0</v>
      </c>
      <c r="E43" s="4">
        <v>0</v>
      </c>
      <c r="F43" s="3">
        <v>0</v>
      </c>
      <c r="G43" s="4">
        <v>0</v>
      </c>
      <c r="H43" s="3">
        <v>0</v>
      </c>
      <c r="I43" s="40">
        <f t="shared" si="6"/>
        <v>0</v>
      </c>
      <c r="J43" s="41">
        <f t="shared" si="12"/>
        <v>0</v>
      </c>
      <c r="K43" s="40">
        <f t="shared" si="7"/>
        <v>0</v>
      </c>
      <c r="L43" s="41">
        <f t="shared" si="13"/>
        <v>0</v>
      </c>
      <c r="M43" s="40">
        <f t="shared" si="8"/>
        <v>0</v>
      </c>
      <c r="N43" s="41">
        <f t="shared" si="14"/>
        <v>0</v>
      </c>
      <c r="O43" s="40">
        <f t="shared" si="9"/>
        <v>0</v>
      </c>
      <c r="P43" s="41">
        <f t="shared" si="15"/>
        <v>0</v>
      </c>
      <c r="Q43" s="40">
        <f t="shared" si="10"/>
        <v>0</v>
      </c>
      <c r="R43" s="41">
        <f t="shared" si="16"/>
        <v>0</v>
      </c>
      <c r="S43" s="40">
        <f t="shared" si="11"/>
        <v>0</v>
      </c>
      <c r="T43" s="41">
        <f t="shared" si="17"/>
        <v>0</v>
      </c>
      <c r="U43" s="40">
        <v>0</v>
      </c>
      <c r="V43" s="41">
        <v>0</v>
      </c>
      <c r="W43" s="40">
        <v>0</v>
      </c>
      <c r="X43" s="41">
        <v>0</v>
      </c>
      <c r="Y43" s="40">
        <v>0</v>
      </c>
      <c r="Z43" s="41">
        <v>0</v>
      </c>
    </row>
    <row r="44" spans="2:28" x14ac:dyDescent="0.25">
      <c r="B44" s="5" t="s">
        <v>5</v>
      </c>
      <c r="C44" s="32">
        <v>23.404189424179961</v>
      </c>
      <c r="D44" s="36">
        <v>7.1127679078806988E-2</v>
      </c>
      <c r="E44" s="32">
        <v>23.404189424179961</v>
      </c>
      <c r="F44" s="36">
        <v>3.1498067765382047E-2</v>
      </c>
      <c r="G44" s="32">
        <v>27182</v>
      </c>
      <c r="H44" s="36">
        <v>0.22307038914946212</v>
      </c>
      <c r="I44" s="42">
        <f t="shared" ref="I44:I45" si="18">C19+I19</f>
        <v>-455.23516052514282</v>
      </c>
      <c r="J44" s="43">
        <f t="shared" si="12"/>
        <v>-0.25216150935763859</v>
      </c>
      <c r="K44" s="42">
        <f t="shared" ref="K44:K45" si="19">E19+K19</f>
        <v>-455.23516052514282</v>
      </c>
      <c r="L44" s="43">
        <f t="shared" si="13"/>
        <v>-0.23604514609483782</v>
      </c>
      <c r="M44" s="42">
        <f t="shared" ref="M44" si="20">M19</f>
        <v>27141</v>
      </c>
      <c r="N44" s="43">
        <f t="shared" si="14"/>
        <v>0.28023587666271504</v>
      </c>
      <c r="O44" s="42">
        <f t="shared" ref="O44:O53" si="21">I19+O19+C19</f>
        <v>-325.46980424089918</v>
      </c>
      <c r="P44" s="43">
        <f t="shared" si="15"/>
        <v>-0.11969699544364479</v>
      </c>
      <c r="Q44" s="42">
        <f t="shared" ref="Q44:Q45" si="22">K19+Q19+E19</f>
        <v>-325.46980424089918</v>
      </c>
      <c r="R44" s="43">
        <f t="shared" si="16"/>
        <v>-0.11117835757505383</v>
      </c>
      <c r="S44" s="42">
        <f t="shared" ref="S44" si="23">S19</f>
        <v>28689</v>
      </c>
      <c r="T44" s="43">
        <f t="shared" si="17"/>
        <v>0.26025929910123907</v>
      </c>
      <c r="U44" s="42">
        <v>163</v>
      </c>
      <c r="V44" s="43">
        <v>4.0356523892052486E-2</v>
      </c>
      <c r="W44" s="42">
        <v>163</v>
      </c>
      <c r="X44" s="43">
        <v>3.8775677493361131E-2</v>
      </c>
      <c r="Y44" s="42">
        <v>24865</v>
      </c>
      <c r="Z44" s="43">
        <v>0.26110743576011508</v>
      </c>
    </row>
    <row r="45" spans="2:28" x14ac:dyDescent="0.25">
      <c r="B45" s="1" t="s">
        <v>0</v>
      </c>
      <c r="C45" s="31">
        <v>329.04475061317459</v>
      </c>
      <c r="D45" s="35">
        <v>1</v>
      </c>
      <c r="E45" s="31">
        <v>743.03571884185033</v>
      </c>
      <c r="F45" s="35">
        <v>1</v>
      </c>
      <c r="G45" s="31">
        <v>121853.91393112</v>
      </c>
      <c r="H45" s="35">
        <v>1</v>
      </c>
      <c r="I45" s="44">
        <f t="shared" si="18"/>
        <v>1805.3316768479781</v>
      </c>
      <c r="J45" s="45">
        <f>+I45/I$45</f>
        <v>1</v>
      </c>
      <c r="K45" s="44">
        <f t="shared" si="19"/>
        <v>1928.5936104029829</v>
      </c>
      <c r="L45" s="45">
        <f>+K45/K$45</f>
        <v>1</v>
      </c>
      <c r="M45" s="44">
        <f>SUM(M33:M44)</f>
        <v>96850.554337360009</v>
      </c>
      <c r="N45" s="45">
        <f>+M45/M$45</f>
        <v>1</v>
      </c>
      <c r="O45" s="44">
        <f t="shared" si="21"/>
        <v>2719.1142353622022</v>
      </c>
      <c r="P45" s="45">
        <f>+O45/O$45</f>
        <v>1</v>
      </c>
      <c r="Q45" s="44">
        <f t="shared" si="22"/>
        <v>2927.4564882934374</v>
      </c>
      <c r="R45" s="45">
        <f>+Q45/Q$45</f>
        <v>1</v>
      </c>
      <c r="S45" s="44">
        <f>SUM(S33:S44)</f>
        <v>110232.37248034</v>
      </c>
      <c r="T45" s="45">
        <f>+S45/S$45</f>
        <v>1</v>
      </c>
      <c r="U45" s="44">
        <v>4039</v>
      </c>
      <c r="V45" s="45">
        <v>1</v>
      </c>
      <c r="W45" s="44">
        <v>4203.6660746393818</v>
      </c>
      <c r="X45" s="45">
        <v>1</v>
      </c>
      <c r="Y45" s="44">
        <v>95229</v>
      </c>
      <c r="Z45" s="45">
        <v>1</v>
      </c>
    </row>
    <row r="46" spans="2:28" x14ac:dyDescent="0.25">
      <c r="B46" s="26"/>
      <c r="C46" s="33"/>
      <c r="D46" s="15"/>
      <c r="E46" s="33"/>
      <c r="F46" s="15"/>
      <c r="G46" s="33"/>
      <c r="H46" s="15"/>
      <c r="I46" s="46"/>
      <c r="J46" s="47"/>
      <c r="K46" s="46"/>
      <c r="L46" s="47"/>
      <c r="M46" s="46"/>
      <c r="N46" s="47"/>
      <c r="O46" s="46"/>
      <c r="P46" s="47"/>
      <c r="Q46" s="46"/>
      <c r="R46" s="47"/>
      <c r="S46" s="46"/>
      <c r="T46" s="47"/>
      <c r="U46" s="46"/>
      <c r="V46" s="47"/>
      <c r="W46" s="46"/>
      <c r="X46" s="47"/>
      <c r="Y46" s="46"/>
      <c r="Z46" s="47"/>
    </row>
    <row r="47" spans="2:28" x14ac:dyDescent="0.25">
      <c r="B47" s="22" t="s">
        <v>4</v>
      </c>
      <c r="C47" s="30">
        <v>128.44985210418022</v>
      </c>
      <c r="D47" s="17">
        <v>0.39037198394690703</v>
      </c>
      <c r="E47" s="30">
        <v>128.44985210418031</v>
      </c>
      <c r="F47" s="17">
        <v>0.17287170568918492</v>
      </c>
      <c r="G47" s="30">
        <v>72885.946869999985</v>
      </c>
      <c r="H47" s="17">
        <v>0.59814202530416882</v>
      </c>
      <c r="I47" s="38">
        <f t="shared" ref="I47:I49" si="24">C22+I22</f>
        <v>270.30067789485736</v>
      </c>
      <c r="J47" s="48">
        <f>+I47/I$49</f>
        <v>0.14972669301666086</v>
      </c>
      <c r="K47" s="38">
        <f t="shared" ref="K47:K49" si="25">E22+K22</f>
        <v>270.30067789485747</v>
      </c>
      <c r="L47" s="48">
        <f>+K47/K$49</f>
        <v>0.14015704413459057</v>
      </c>
      <c r="M47" s="38">
        <f t="shared" ref="M47:M48" si="26">M22</f>
        <v>60244.686350000011</v>
      </c>
      <c r="N47" s="48">
        <f>+M47/M$49</f>
        <v>0.6220375997038633</v>
      </c>
      <c r="O47" s="38">
        <f t="shared" si="21"/>
        <v>714.29983081910075</v>
      </c>
      <c r="P47" s="48">
        <f>+O47/O$49</f>
        <v>0.2626994331288196</v>
      </c>
      <c r="Q47" s="38">
        <f t="shared" ref="Q47:Q49" si="27">K22+Q22+E22</f>
        <v>714.29983081910086</v>
      </c>
      <c r="R47" s="48">
        <f>+Q47/Q$49</f>
        <v>0.24400330589350741</v>
      </c>
      <c r="S47" s="38">
        <f t="shared" ref="S47:S48" si="28">S22</f>
        <v>77979.053</v>
      </c>
      <c r="T47" s="48">
        <f>+S47/S$49</f>
        <v>0.70740610263021964</v>
      </c>
      <c r="U47" s="38">
        <v>1584</v>
      </c>
      <c r="V47" s="48">
        <v>0.39217628125773707</v>
      </c>
      <c r="W47" s="38">
        <v>1583.5097505088111</v>
      </c>
      <c r="X47" s="48">
        <v>0.37669732143142576</v>
      </c>
      <c r="Y47" s="38">
        <v>49729.331597150005</v>
      </c>
      <c r="Z47" s="48">
        <v>0.52220785262000025</v>
      </c>
    </row>
    <row r="48" spans="2:28" x14ac:dyDescent="0.25">
      <c r="B48" s="23" t="s">
        <v>3</v>
      </c>
      <c r="C48" s="32">
        <v>200.59489850899436</v>
      </c>
      <c r="D48" s="2">
        <v>0.60962801605309291</v>
      </c>
      <c r="E48" s="32">
        <v>614.58586673767002</v>
      </c>
      <c r="F48" s="2">
        <v>0.82712829431081503</v>
      </c>
      <c r="G48" s="32">
        <v>48967.967061120005</v>
      </c>
      <c r="H48" s="2">
        <v>0.40185797469583118</v>
      </c>
      <c r="I48" s="42">
        <f t="shared" si="24"/>
        <v>1534.9931708431204</v>
      </c>
      <c r="J48" s="49">
        <f>+I48/I$49</f>
        <v>0.85027330698333925</v>
      </c>
      <c r="K48" s="42">
        <f t="shared" si="25"/>
        <v>1658.2551043981257</v>
      </c>
      <c r="L48" s="49">
        <f>+K48/K$49</f>
        <v>0.85984295586540949</v>
      </c>
      <c r="M48" s="42">
        <f t="shared" si="26"/>
        <v>36605.867987359998</v>
      </c>
      <c r="N48" s="49">
        <f>+M48/M$49</f>
        <v>0.37796240029613665</v>
      </c>
      <c r="O48" s="42">
        <f t="shared" si="21"/>
        <v>2004.7765764331009</v>
      </c>
      <c r="P48" s="49">
        <f>+O48/O$49</f>
        <v>0.7373005668711804</v>
      </c>
      <c r="Q48" s="42">
        <f t="shared" si="27"/>
        <v>2213.1188293643368</v>
      </c>
      <c r="R48" s="49">
        <f>+Q48/Q$49</f>
        <v>0.75599669410649273</v>
      </c>
      <c r="S48" s="42">
        <f t="shared" si="28"/>
        <v>32253.319480339997</v>
      </c>
      <c r="T48" s="49">
        <f>+S48/S$49</f>
        <v>0.29259389736978031</v>
      </c>
      <c r="U48" s="42">
        <v>2455</v>
      </c>
      <c r="V48" s="49">
        <v>0.60782371874226293</v>
      </c>
      <c r="W48" s="42">
        <v>2620.1563241305712</v>
      </c>
      <c r="X48" s="49">
        <v>0.62330267856857435</v>
      </c>
      <c r="Y48" s="42">
        <v>45499.668402849995</v>
      </c>
      <c r="Z48" s="49">
        <v>0.47779214737999975</v>
      </c>
    </row>
    <row r="49" spans="2:28" x14ac:dyDescent="0.25">
      <c r="B49" s="24" t="s">
        <v>0</v>
      </c>
      <c r="C49" s="31">
        <v>329.04475061317459</v>
      </c>
      <c r="D49" s="34">
        <v>1</v>
      </c>
      <c r="E49" s="31">
        <v>743.03571884185033</v>
      </c>
      <c r="F49" s="34">
        <v>1</v>
      </c>
      <c r="G49" s="31">
        <v>121853.91393111998</v>
      </c>
      <c r="H49" s="34">
        <v>1</v>
      </c>
      <c r="I49" s="44">
        <f t="shared" si="24"/>
        <v>1805.2938487379777</v>
      </c>
      <c r="J49" s="50">
        <f>+I49/I$49</f>
        <v>1</v>
      </c>
      <c r="K49" s="44">
        <f t="shared" si="25"/>
        <v>1928.5557822929832</v>
      </c>
      <c r="L49" s="50">
        <f>+K49/K$49</f>
        <v>1</v>
      </c>
      <c r="M49" s="44">
        <f>SUM(M47:M48)</f>
        <v>96850.554337360009</v>
      </c>
      <c r="N49" s="50">
        <f>+M49/M$49</f>
        <v>1</v>
      </c>
      <c r="O49" s="44">
        <f t="shared" si="21"/>
        <v>2719.0764072522015</v>
      </c>
      <c r="P49" s="50">
        <f>+O49/O$49</f>
        <v>1</v>
      </c>
      <c r="Q49" s="44">
        <f t="shared" si="27"/>
        <v>2927.4186601834372</v>
      </c>
      <c r="R49" s="50">
        <f>+Q49/Q$49</f>
        <v>1</v>
      </c>
      <c r="S49" s="44">
        <f>SUM(S47:S48)</f>
        <v>110232.37248034</v>
      </c>
      <c r="T49" s="50">
        <f>+S49/S$49</f>
        <v>1</v>
      </c>
      <c r="U49" s="44">
        <v>4039</v>
      </c>
      <c r="V49" s="50">
        <v>1</v>
      </c>
      <c r="W49" s="44">
        <v>4203.6660746393818</v>
      </c>
      <c r="X49" s="50">
        <v>1</v>
      </c>
      <c r="Y49" s="44">
        <v>95229</v>
      </c>
      <c r="Z49" s="50">
        <v>1</v>
      </c>
      <c r="AB49" s="55"/>
    </row>
    <row r="50" spans="2:28" x14ac:dyDescent="0.25">
      <c r="B50" s="20"/>
      <c r="C50" s="37"/>
      <c r="D50" s="21"/>
      <c r="E50" s="37"/>
      <c r="F50" s="21"/>
      <c r="G50" s="37"/>
      <c r="H50" s="21"/>
      <c r="I50" s="51"/>
      <c r="J50" s="52"/>
      <c r="K50" s="51"/>
      <c r="L50" s="52"/>
      <c r="M50" s="51"/>
      <c r="N50" s="52"/>
      <c r="O50" s="51"/>
      <c r="P50" s="52"/>
      <c r="Q50" s="51"/>
      <c r="R50" s="52"/>
      <c r="S50" s="51"/>
      <c r="T50" s="52"/>
      <c r="U50" s="51"/>
      <c r="V50" s="52"/>
      <c r="W50" s="51"/>
      <c r="X50" s="52"/>
      <c r="Y50" s="51"/>
      <c r="Z50" s="52"/>
    </row>
    <row r="51" spans="2:28" x14ac:dyDescent="0.25">
      <c r="B51" s="16" t="s">
        <v>2</v>
      </c>
      <c r="C51" s="30">
        <v>305.64056118899464</v>
      </c>
      <c r="D51" s="17">
        <v>0.9288723209211931</v>
      </c>
      <c r="E51" s="30">
        <v>719.63152941767032</v>
      </c>
      <c r="F51" s="17">
        <v>0.96850193223461789</v>
      </c>
      <c r="G51" s="30">
        <v>94671.913931119998</v>
      </c>
      <c r="H51" s="17">
        <v>0.77692961085053791</v>
      </c>
      <c r="I51" s="38">
        <f t="shared" ref="I51:I53" si="29">C26+I26</f>
        <v>2260.5290092631203</v>
      </c>
      <c r="J51" s="48">
        <f>+I51/I$53</f>
        <v>1.2521667931474885</v>
      </c>
      <c r="K51" s="38">
        <f t="shared" ref="K51:K53" si="30">E26+K26</f>
        <v>2383.8287709281258</v>
      </c>
      <c r="L51" s="48">
        <f>+K51/K$53</f>
        <v>1.2360451460948378</v>
      </c>
      <c r="M51" s="38">
        <f t="shared" ref="M51:M52" si="31">M26</f>
        <v>69709.554337360009</v>
      </c>
      <c r="N51" s="48">
        <f>+M51/M$53</f>
        <v>0.71976412333728501</v>
      </c>
      <c r="O51" s="38">
        <f t="shared" si="21"/>
        <v>3044.5462114931001</v>
      </c>
      <c r="P51" s="48">
        <f>+O51/O$53</f>
        <v>1.1196986606822892</v>
      </c>
      <c r="Q51" s="38">
        <f t="shared" ref="Q51:Q53" si="32">K26+Q26+E26</f>
        <v>3252.9262925343364</v>
      </c>
      <c r="R51" s="48">
        <f>+Q51/Q$53</f>
        <v>1.1111783575750538</v>
      </c>
      <c r="S51" s="38">
        <f t="shared" ref="S51:S52" si="33">S26</f>
        <v>81543.372480339996</v>
      </c>
      <c r="T51" s="48">
        <f>+S51/S$53</f>
        <v>0.73974070089876098</v>
      </c>
      <c r="U51" s="38">
        <v>3876</v>
      </c>
      <c r="V51" s="48">
        <v>0.95964347610794754</v>
      </c>
      <c r="W51" s="38">
        <v>4040.6660746393818</v>
      </c>
      <c r="X51" s="48">
        <v>0.96122432250663892</v>
      </c>
      <c r="Y51" s="38">
        <v>70364</v>
      </c>
      <c r="Z51" s="48">
        <v>0.73889256423988492</v>
      </c>
    </row>
    <row r="52" spans="2:28" x14ac:dyDescent="0.25">
      <c r="B52" s="18" t="s">
        <v>1</v>
      </c>
      <c r="C52" s="32">
        <v>23.404189424179961</v>
      </c>
      <c r="D52" s="2">
        <v>7.1127679078806988E-2</v>
      </c>
      <c r="E52" s="32">
        <v>23.404189424179961</v>
      </c>
      <c r="F52" s="2">
        <v>3.1498067765382047E-2</v>
      </c>
      <c r="G52" s="32">
        <v>27182</v>
      </c>
      <c r="H52" s="2">
        <v>0.22307038914946212</v>
      </c>
      <c r="I52" s="42">
        <f t="shared" si="29"/>
        <v>-455.23516052514282</v>
      </c>
      <c r="J52" s="49">
        <f>+I52/I$53</f>
        <v>-0.25216679314748841</v>
      </c>
      <c r="K52" s="42">
        <f t="shared" si="30"/>
        <v>-455.23516052514282</v>
      </c>
      <c r="L52" s="49">
        <f>+K52/K$53</f>
        <v>-0.23604514609483782</v>
      </c>
      <c r="M52" s="42">
        <f t="shared" si="31"/>
        <v>27141</v>
      </c>
      <c r="N52" s="49">
        <f>+M52/M$53</f>
        <v>0.28023587666271504</v>
      </c>
      <c r="O52" s="42">
        <f t="shared" si="21"/>
        <v>-325.46980424089918</v>
      </c>
      <c r="P52" s="49">
        <f>+O52/O$53</f>
        <v>-0.11969866068228918</v>
      </c>
      <c r="Q52" s="42">
        <f t="shared" si="32"/>
        <v>-325.46980424089918</v>
      </c>
      <c r="R52" s="49">
        <f>+Q52/Q$53</f>
        <v>-0.11117835757505383</v>
      </c>
      <c r="S52" s="42">
        <f t="shared" si="33"/>
        <v>28689</v>
      </c>
      <c r="T52" s="49">
        <f>+S52/S$53</f>
        <v>0.26025929910123907</v>
      </c>
      <c r="U52" s="42">
        <v>163</v>
      </c>
      <c r="V52" s="49">
        <v>4.0356523892052486E-2</v>
      </c>
      <c r="W52" s="42">
        <v>163</v>
      </c>
      <c r="X52" s="49">
        <v>3.8775677493361131E-2</v>
      </c>
      <c r="Y52" s="42">
        <v>24865</v>
      </c>
      <c r="Z52" s="49">
        <v>0.26110743576011508</v>
      </c>
    </row>
    <row r="53" spans="2:28" x14ac:dyDescent="0.25">
      <c r="B53" s="19" t="s">
        <v>0</v>
      </c>
      <c r="C53" s="31">
        <v>329.04475061317459</v>
      </c>
      <c r="D53" s="34">
        <v>1</v>
      </c>
      <c r="E53" s="31">
        <v>743.03571884185033</v>
      </c>
      <c r="F53" s="34">
        <v>1</v>
      </c>
      <c r="G53" s="31">
        <v>121853.91393112</v>
      </c>
      <c r="H53" s="34">
        <v>1</v>
      </c>
      <c r="I53" s="44">
        <f t="shared" si="29"/>
        <v>1805.2938487379774</v>
      </c>
      <c r="J53" s="50">
        <f>+I53/I$53</f>
        <v>1</v>
      </c>
      <c r="K53" s="44">
        <f t="shared" si="30"/>
        <v>1928.5936104029829</v>
      </c>
      <c r="L53" s="50">
        <f>+K53/K$53</f>
        <v>1</v>
      </c>
      <c r="M53" s="44">
        <f>SUM(M51:M52)</f>
        <v>96850.554337360009</v>
      </c>
      <c r="N53" s="50">
        <f>+M53/M$53</f>
        <v>1</v>
      </c>
      <c r="O53" s="44">
        <f t="shared" si="21"/>
        <v>2719.0764072522011</v>
      </c>
      <c r="P53" s="50">
        <f>+O53/O$53</f>
        <v>1</v>
      </c>
      <c r="Q53" s="44">
        <f t="shared" si="32"/>
        <v>2927.4564882934374</v>
      </c>
      <c r="R53" s="50">
        <f>+Q53/Q$53</f>
        <v>1</v>
      </c>
      <c r="S53" s="44">
        <f>SUM(S51:S52)</f>
        <v>110232.37248034</v>
      </c>
      <c r="T53" s="50">
        <f>+S53/S$53</f>
        <v>1</v>
      </c>
      <c r="U53" s="44">
        <v>4039</v>
      </c>
      <c r="V53" s="50">
        <v>1</v>
      </c>
      <c r="W53" s="44">
        <v>4203.6660746393818</v>
      </c>
      <c r="X53" s="50">
        <v>1</v>
      </c>
      <c r="Y53" s="44">
        <v>95229</v>
      </c>
      <c r="Z53" s="50">
        <v>1</v>
      </c>
    </row>
    <row r="58" spans="2:28" hidden="1" x14ac:dyDescent="0.25">
      <c r="I58" s="57">
        <f>+I53-I28-C28</f>
        <v>0</v>
      </c>
      <c r="K58" s="57">
        <f>+K53-K28-E28</f>
        <v>0</v>
      </c>
    </row>
  </sheetData>
  <mergeCells count="35">
    <mergeCell ref="U30:Z30"/>
    <mergeCell ref="C31:D31"/>
    <mergeCell ref="E31:F31"/>
    <mergeCell ref="G31:H31"/>
    <mergeCell ref="I31:J31"/>
    <mergeCell ref="K31:L31"/>
    <mergeCell ref="M31:N31"/>
    <mergeCell ref="O31:P31"/>
    <mergeCell ref="Q31:R31"/>
    <mergeCell ref="S31:T31"/>
    <mergeCell ref="U31:V31"/>
    <mergeCell ref="W31:X31"/>
    <mergeCell ref="Y31:Z31"/>
    <mergeCell ref="B6:B7"/>
    <mergeCell ref="B31:B32"/>
    <mergeCell ref="C30:H30"/>
    <mergeCell ref="I30:N30"/>
    <mergeCell ref="O30:T30"/>
    <mergeCell ref="C6:D6"/>
    <mergeCell ref="E6:F6"/>
    <mergeCell ref="G6:H6"/>
    <mergeCell ref="I6:J6"/>
    <mergeCell ref="K6:L6"/>
    <mergeCell ref="Y6:Z6"/>
    <mergeCell ref="M6:N6"/>
    <mergeCell ref="O6:P6"/>
    <mergeCell ref="Q6:R6"/>
    <mergeCell ref="S6:T6"/>
    <mergeCell ref="U6:V6"/>
    <mergeCell ref="W6:X6"/>
    <mergeCell ref="C3:H3"/>
    <mergeCell ref="C5:H5"/>
    <mergeCell ref="I5:N5"/>
    <mergeCell ref="O5:T5"/>
    <mergeCell ref="U5:Z5"/>
  </mergeCells>
  <dataValidations count="1">
    <dataValidation type="list" allowBlank="1" showInputMessage="1" showErrorMessage="1" sqref="B6 B31" xr:uid="{00000000-0002-0000-0000-000000000000}">
      <formula1>Years</formula1>
    </dataValidation>
  </dataValidations>
  <pageMargins left="0" right="0" top="0" bottom="0.35433070866141736" header="0" footer="0.11811023622047245"/>
  <pageSetup paperSize="9" scale="57" orientation="landscape" r:id="rId1"/>
  <headerFooter>
    <oddFooter>&amp;L&amp;Z&amp;F&amp;A</oddFooter>
  </headerFooter>
  <ignoredErrors>
    <ignoredError sqref="I20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7E9287-8B76-478F-B88E-F47A068AA809}">
  <dimension ref="A1:AA61"/>
  <sheetViews>
    <sheetView rightToLeft="1" workbookViewId="0">
      <selection activeCell="P10" sqref="P10"/>
    </sheetView>
  </sheetViews>
  <sheetFormatPr defaultColWidth="9" defaultRowHeight="15" zeroHeight="1" x14ac:dyDescent="0.25"/>
  <cols>
    <col min="1" max="1" width="2.7109375" customWidth="1"/>
    <col min="2" max="2" width="38.28515625" customWidth="1"/>
    <col min="3" max="26" width="9.7109375" customWidth="1"/>
    <col min="27" max="27" width="1.42578125" customWidth="1"/>
    <col min="29" max="29" width="19.7109375" customWidth="1"/>
    <col min="30" max="30" width="7" customWidth="1"/>
    <col min="31" max="31" width="29.7109375" customWidth="1"/>
    <col min="32" max="32" width="8" customWidth="1"/>
    <col min="33" max="33" width="23.7109375" customWidth="1"/>
    <col min="34" max="34" width="13.7109375" customWidth="1"/>
    <col min="35" max="35" width="13.140625" customWidth="1"/>
    <col min="36" max="36" width="3.7109375" customWidth="1"/>
    <col min="37" max="37" width="9.7109375" customWidth="1"/>
    <col min="16384" max="16384" width="12.7109375" customWidth="1"/>
  </cols>
  <sheetData>
    <row r="1" spans="1:27" ht="20.25" x14ac:dyDescent="0.3">
      <c r="A1" s="60"/>
      <c r="B1" s="61" t="s">
        <v>30</v>
      </c>
      <c r="C1" s="62"/>
      <c r="D1" s="63"/>
      <c r="E1" s="63"/>
      <c r="F1" s="63"/>
      <c r="G1" s="60"/>
      <c r="H1" s="60"/>
      <c r="I1" s="60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</row>
    <row r="2" spans="1:27" ht="20.25" x14ac:dyDescent="0.3">
      <c r="A2" s="60"/>
      <c r="B2" s="61" t="str">
        <f>[1]הנחיות!B21</f>
        <v>דיוויד שילד</v>
      </c>
      <c r="C2" s="63"/>
      <c r="D2" s="63"/>
      <c r="E2" s="63"/>
      <c r="F2" s="63"/>
      <c r="G2" s="60"/>
      <c r="H2" s="60"/>
      <c r="I2" s="60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</row>
    <row r="3" spans="1:27" ht="20.25" x14ac:dyDescent="0.3">
      <c r="A3" s="60"/>
      <c r="B3" s="61" t="s">
        <v>35</v>
      </c>
      <c r="C3" s="65" t="s">
        <v>36</v>
      </c>
      <c r="D3" s="63"/>
      <c r="E3" s="63"/>
      <c r="F3" s="63"/>
      <c r="G3" s="60"/>
      <c r="H3" s="60"/>
      <c r="I3" s="60"/>
      <c r="J3" s="64"/>
      <c r="K3" s="64"/>
      <c r="M3" s="64"/>
      <c r="N3" s="64"/>
      <c r="O3" s="64"/>
      <c r="P3" s="64"/>
      <c r="Q3" s="64"/>
      <c r="R3" s="64"/>
      <c r="S3" s="66"/>
      <c r="T3" s="64"/>
      <c r="U3" s="64"/>
      <c r="V3" s="64"/>
      <c r="W3" s="64"/>
      <c r="X3" s="64"/>
      <c r="Y3" s="64"/>
      <c r="Z3" s="64"/>
      <c r="AA3" s="64"/>
    </row>
    <row r="4" spans="1:27" x14ac:dyDescent="0.25">
      <c r="A4" s="64"/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  <c r="X4" s="64"/>
      <c r="Y4" s="64"/>
      <c r="Z4" s="64"/>
      <c r="AA4" s="64"/>
    </row>
    <row r="5" spans="1:27" ht="15.75" x14ac:dyDescent="0.25">
      <c r="A5" s="64"/>
      <c r="B5" s="67" t="s">
        <v>29</v>
      </c>
      <c r="C5" s="144" t="s">
        <v>25</v>
      </c>
      <c r="D5" s="145"/>
      <c r="E5" s="145"/>
      <c r="F5" s="145"/>
      <c r="G5" s="145"/>
      <c r="H5" s="146"/>
      <c r="I5" s="147" t="s">
        <v>28</v>
      </c>
      <c r="J5" s="145"/>
      <c r="K5" s="145"/>
      <c r="L5" s="145"/>
      <c r="M5" s="145"/>
      <c r="N5" s="146"/>
      <c r="O5" s="147" t="s">
        <v>27</v>
      </c>
      <c r="P5" s="145"/>
      <c r="Q5" s="145"/>
      <c r="R5" s="145"/>
      <c r="S5" s="145"/>
      <c r="T5" s="146"/>
      <c r="U5" s="147" t="s">
        <v>26</v>
      </c>
      <c r="V5" s="145"/>
      <c r="W5" s="145"/>
      <c r="X5" s="145"/>
      <c r="Y5" s="145"/>
      <c r="Z5" s="146"/>
      <c r="AA5" s="64"/>
    </row>
    <row r="6" spans="1:27" s="69" customFormat="1" ht="30" customHeight="1" x14ac:dyDescent="0.25">
      <c r="A6" s="68"/>
      <c r="B6" s="148">
        <v>2025</v>
      </c>
      <c r="C6" s="150" t="s">
        <v>21</v>
      </c>
      <c r="D6" s="151"/>
      <c r="E6" s="151" t="s">
        <v>20</v>
      </c>
      <c r="F6" s="151"/>
      <c r="G6" s="151" t="s">
        <v>19</v>
      </c>
      <c r="H6" s="152"/>
      <c r="I6" s="153" t="s">
        <v>21</v>
      </c>
      <c r="J6" s="151"/>
      <c r="K6" s="151" t="s">
        <v>20</v>
      </c>
      <c r="L6" s="151"/>
      <c r="M6" s="151" t="s">
        <v>19</v>
      </c>
      <c r="N6" s="152"/>
      <c r="O6" s="153" t="s">
        <v>21</v>
      </c>
      <c r="P6" s="151"/>
      <c r="Q6" s="151" t="s">
        <v>20</v>
      </c>
      <c r="R6" s="151"/>
      <c r="S6" s="151" t="s">
        <v>19</v>
      </c>
      <c r="T6" s="152"/>
      <c r="U6" s="153" t="s">
        <v>21</v>
      </c>
      <c r="V6" s="151"/>
      <c r="W6" s="151" t="s">
        <v>20</v>
      </c>
      <c r="X6" s="151"/>
      <c r="Y6" s="151" t="s">
        <v>19</v>
      </c>
      <c r="Z6" s="152"/>
      <c r="AA6" s="68"/>
    </row>
    <row r="7" spans="1:27" s="69" customFormat="1" x14ac:dyDescent="0.25">
      <c r="A7" s="68"/>
      <c r="B7" s="149"/>
      <c r="C7" s="70" t="s">
        <v>18</v>
      </c>
      <c r="D7" s="71" t="s">
        <v>17</v>
      </c>
      <c r="E7" s="71" t="s">
        <v>18</v>
      </c>
      <c r="F7" s="71" t="s">
        <v>17</v>
      </c>
      <c r="G7" s="71" t="s">
        <v>18</v>
      </c>
      <c r="H7" s="72" t="s">
        <v>17</v>
      </c>
      <c r="I7" s="73" t="s">
        <v>18</v>
      </c>
      <c r="J7" s="71" t="s">
        <v>17</v>
      </c>
      <c r="K7" s="71" t="s">
        <v>18</v>
      </c>
      <c r="L7" s="71" t="s">
        <v>17</v>
      </c>
      <c r="M7" s="71" t="s">
        <v>18</v>
      </c>
      <c r="N7" s="72" t="s">
        <v>17</v>
      </c>
      <c r="O7" s="73" t="s">
        <v>18</v>
      </c>
      <c r="P7" s="71" t="s">
        <v>17</v>
      </c>
      <c r="Q7" s="71" t="s">
        <v>18</v>
      </c>
      <c r="R7" s="71" t="s">
        <v>17</v>
      </c>
      <c r="S7" s="71" t="s">
        <v>18</v>
      </c>
      <c r="T7" s="72" t="s">
        <v>17</v>
      </c>
      <c r="U7" s="73" t="s">
        <v>18</v>
      </c>
      <c r="V7" s="71" t="s">
        <v>17</v>
      </c>
      <c r="W7" s="71" t="s">
        <v>18</v>
      </c>
      <c r="X7" s="71" t="s">
        <v>17</v>
      </c>
      <c r="Y7" s="71" t="s">
        <v>18</v>
      </c>
      <c r="Z7" s="72" t="s">
        <v>17</v>
      </c>
      <c r="AA7" s="68"/>
    </row>
    <row r="8" spans="1:27" x14ac:dyDescent="0.25">
      <c r="A8" s="74"/>
      <c r="B8" s="75" t="s">
        <v>16</v>
      </c>
      <c r="C8" s="76">
        <v>139.33707924000001</v>
      </c>
      <c r="D8" s="77">
        <f>IFERROR(C8/C$23,"")</f>
        <v>0.71002761898477529</v>
      </c>
      <c r="E8" s="78">
        <v>139.33707924000001</v>
      </c>
      <c r="F8" s="77">
        <f>IFERROR(E8/E$23,"")</f>
        <v>0.7150829163227117</v>
      </c>
      <c r="G8" s="78">
        <v>13695</v>
      </c>
      <c r="H8" s="77">
        <f>IFERROR(G8/G$23,"")</f>
        <v>0.7068655492765894</v>
      </c>
      <c r="I8" s="79">
        <v>211.80628608999999</v>
      </c>
      <c r="J8" s="80">
        <v>0.7860316501474619</v>
      </c>
      <c r="K8" s="81">
        <v>211.80628608999999</v>
      </c>
      <c r="L8" s="80">
        <v>0.7931918124202717</v>
      </c>
      <c r="M8" s="81">
        <v>15713</v>
      </c>
      <c r="N8" s="80">
        <v>0.75125314254692555</v>
      </c>
      <c r="O8" s="82">
        <v>210.90258236</v>
      </c>
      <c r="P8" s="77">
        <f>IFERROR(O8/O$23,"")</f>
        <v>0.79224433990318055</v>
      </c>
      <c r="Q8" s="83">
        <v>210.90258236</v>
      </c>
      <c r="R8" s="77">
        <f>IFERROR(Q8/Q$23,"")</f>
        <v>0.79995403970219514</v>
      </c>
      <c r="S8" s="83">
        <v>16197</v>
      </c>
      <c r="T8" s="77">
        <f>IFERROR(S8/S$23,"")</f>
        <v>0.75865169342035166</v>
      </c>
      <c r="U8" s="79"/>
      <c r="V8" s="80" t="str">
        <f>IFERROR(U8/U$23,"")</f>
        <v/>
      </c>
      <c r="W8" s="81"/>
      <c r="X8" s="80" t="str">
        <f>IFERROR(W8/W$23,"")</f>
        <v/>
      </c>
      <c r="Y8" s="81"/>
      <c r="Z8" s="80" t="str">
        <f>IFERROR(Y8/Y$23,"")</f>
        <v/>
      </c>
      <c r="AA8" s="64"/>
    </row>
    <row r="9" spans="1:27" x14ac:dyDescent="0.25">
      <c r="A9" s="74"/>
      <c r="B9" s="84" t="s">
        <v>15</v>
      </c>
      <c r="C9" s="82">
        <v>56.904694339497524</v>
      </c>
      <c r="D9" s="85">
        <f t="shared" ref="D9:F23" si="0">IFERROR(C9/C$23,"")</f>
        <v>0.28997238101522477</v>
      </c>
      <c r="E9" s="83">
        <v>55.517358000000002</v>
      </c>
      <c r="F9" s="85">
        <f t="shared" si="0"/>
        <v>0.2849170836772883</v>
      </c>
      <c r="G9" s="83">
        <v>5679.2643335999992</v>
      </c>
      <c r="H9" s="85">
        <f t="shared" ref="H9:H23" si="1">IFERROR(G9/G$23,"")</f>
        <v>0.29313445072341054</v>
      </c>
      <c r="I9" s="79">
        <v>57.656509778670809</v>
      </c>
      <c r="J9" s="80">
        <v>0.21396834985253807</v>
      </c>
      <c r="K9" s="81">
        <v>55.224062400000172</v>
      </c>
      <c r="L9" s="80">
        <v>0.2068081875797283</v>
      </c>
      <c r="M9" s="81">
        <v>5202.7194960000006</v>
      </c>
      <c r="N9" s="80">
        <v>0.24874685745307434</v>
      </c>
      <c r="O9" s="82">
        <v>55.306428847040237</v>
      </c>
      <c r="P9" s="85">
        <f t="shared" ref="P9:P23" si="2">IFERROR(O9/O$23,"")</f>
        <v>0.20775566009681939</v>
      </c>
      <c r="Q9" s="83">
        <v>52.740791999999807</v>
      </c>
      <c r="R9" s="85">
        <f t="shared" ref="R9:R23" si="3">IFERROR(Q9/Q$23,"")</f>
        <v>0.20004596029780478</v>
      </c>
      <c r="S9" s="83">
        <v>5152.7183759999998</v>
      </c>
      <c r="T9" s="85">
        <f t="shared" ref="T9:T23" si="4">IFERROR(S9/S$23,"")</f>
        <v>0.24134830657964834</v>
      </c>
      <c r="U9" s="79"/>
      <c r="V9" s="80" t="str">
        <f t="shared" ref="V9:V23" si="5">IFERROR(U9/U$23,"")</f>
        <v/>
      </c>
      <c r="W9" s="81"/>
      <c r="X9" s="80" t="str">
        <f t="shared" ref="X9:X23" si="6">IFERROR(W9/W$23,"")</f>
        <v/>
      </c>
      <c r="Y9" s="81"/>
      <c r="Z9" s="80" t="str">
        <f t="shared" ref="Z9:Z23" si="7">IFERROR(Y9/Y$23,"")</f>
        <v/>
      </c>
      <c r="AA9" s="64"/>
    </row>
    <row r="10" spans="1:27" x14ac:dyDescent="0.25">
      <c r="A10" s="74"/>
      <c r="B10" s="84" t="s">
        <v>14</v>
      </c>
      <c r="C10" s="82"/>
      <c r="D10" s="85">
        <f t="shared" si="0"/>
        <v>0</v>
      </c>
      <c r="E10" s="83"/>
      <c r="F10" s="85">
        <f t="shared" si="0"/>
        <v>0</v>
      </c>
      <c r="G10" s="83"/>
      <c r="H10" s="85">
        <f t="shared" si="1"/>
        <v>0</v>
      </c>
      <c r="I10" s="79"/>
      <c r="J10" s="80">
        <f t="shared" ref="J10:J23" si="8">IFERROR(I10/I$23,"")</f>
        <v>0</v>
      </c>
      <c r="K10" s="81"/>
      <c r="L10" s="80">
        <f t="shared" ref="L10:L23" si="9">IFERROR(K10/K$23,"")</f>
        <v>0</v>
      </c>
      <c r="M10" s="81"/>
      <c r="N10" s="80">
        <f t="shared" ref="N10:N23" si="10">IFERROR(M10/M$23,"")</f>
        <v>0</v>
      </c>
      <c r="O10" s="82"/>
      <c r="P10" s="85">
        <f t="shared" si="2"/>
        <v>0</v>
      </c>
      <c r="Q10" s="83"/>
      <c r="R10" s="85">
        <f t="shared" si="3"/>
        <v>0</v>
      </c>
      <c r="S10" s="83"/>
      <c r="T10" s="85">
        <f t="shared" si="4"/>
        <v>0</v>
      </c>
      <c r="U10" s="79"/>
      <c r="V10" s="80" t="str">
        <f t="shared" si="5"/>
        <v/>
      </c>
      <c r="W10" s="81"/>
      <c r="X10" s="80" t="str">
        <f t="shared" si="6"/>
        <v/>
      </c>
      <c r="Y10" s="81"/>
      <c r="Z10" s="80" t="str">
        <f t="shared" si="7"/>
        <v/>
      </c>
      <c r="AA10" s="64"/>
    </row>
    <row r="11" spans="1:27" x14ac:dyDescent="0.25">
      <c r="A11" s="74"/>
      <c r="B11" s="84" t="s">
        <v>13</v>
      </c>
      <c r="C11" s="82"/>
      <c r="D11" s="85">
        <f t="shared" si="0"/>
        <v>0</v>
      </c>
      <c r="E11" s="83"/>
      <c r="F11" s="85">
        <f t="shared" si="0"/>
        <v>0</v>
      </c>
      <c r="G11" s="83"/>
      <c r="H11" s="85">
        <f t="shared" si="1"/>
        <v>0</v>
      </c>
      <c r="I11" s="79"/>
      <c r="J11" s="80">
        <f t="shared" si="8"/>
        <v>0</v>
      </c>
      <c r="K11" s="81"/>
      <c r="L11" s="80">
        <f t="shared" si="9"/>
        <v>0</v>
      </c>
      <c r="M11" s="81"/>
      <c r="N11" s="80">
        <f t="shared" si="10"/>
        <v>0</v>
      </c>
      <c r="O11" s="82"/>
      <c r="P11" s="85">
        <f t="shared" si="2"/>
        <v>0</v>
      </c>
      <c r="Q11" s="83"/>
      <c r="R11" s="85">
        <f t="shared" si="3"/>
        <v>0</v>
      </c>
      <c r="S11" s="83"/>
      <c r="T11" s="85">
        <f t="shared" si="4"/>
        <v>0</v>
      </c>
      <c r="U11" s="79"/>
      <c r="V11" s="80" t="str">
        <f t="shared" si="5"/>
        <v/>
      </c>
      <c r="W11" s="81"/>
      <c r="X11" s="80" t="str">
        <f t="shared" si="6"/>
        <v/>
      </c>
      <c r="Y11" s="81"/>
      <c r="Z11" s="80" t="str">
        <f t="shared" si="7"/>
        <v/>
      </c>
      <c r="AA11" s="64"/>
    </row>
    <row r="12" spans="1:27" x14ac:dyDescent="0.25">
      <c r="A12" s="86"/>
      <c r="B12" s="84" t="s">
        <v>12</v>
      </c>
      <c r="C12" s="82"/>
      <c r="D12" s="85">
        <f t="shared" si="0"/>
        <v>0</v>
      </c>
      <c r="E12" s="83"/>
      <c r="F12" s="85">
        <f t="shared" si="0"/>
        <v>0</v>
      </c>
      <c r="G12" s="83"/>
      <c r="H12" s="85">
        <f t="shared" si="1"/>
        <v>0</v>
      </c>
      <c r="I12" s="79"/>
      <c r="J12" s="80">
        <f t="shared" si="8"/>
        <v>0</v>
      </c>
      <c r="K12" s="81"/>
      <c r="L12" s="80">
        <f t="shared" si="9"/>
        <v>0</v>
      </c>
      <c r="M12" s="81"/>
      <c r="N12" s="80">
        <f t="shared" si="10"/>
        <v>0</v>
      </c>
      <c r="O12" s="82"/>
      <c r="P12" s="85">
        <f t="shared" si="2"/>
        <v>0</v>
      </c>
      <c r="Q12" s="83"/>
      <c r="R12" s="85">
        <f t="shared" si="3"/>
        <v>0</v>
      </c>
      <c r="S12" s="83"/>
      <c r="T12" s="85">
        <f t="shared" si="4"/>
        <v>0</v>
      </c>
      <c r="U12" s="79"/>
      <c r="V12" s="80" t="str">
        <f t="shared" si="5"/>
        <v/>
      </c>
      <c r="W12" s="81"/>
      <c r="X12" s="80" t="str">
        <f t="shared" si="6"/>
        <v/>
      </c>
      <c r="Y12" s="81"/>
      <c r="Z12" s="80" t="str">
        <f t="shared" si="7"/>
        <v/>
      </c>
      <c r="AA12" s="64"/>
    </row>
    <row r="13" spans="1:27" x14ac:dyDescent="0.25">
      <c r="A13" s="87"/>
      <c r="B13" s="84" t="s">
        <v>11</v>
      </c>
      <c r="C13" s="82"/>
      <c r="D13" s="85">
        <f t="shared" si="0"/>
        <v>0</v>
      </c>
      <c r="E13" s="83"/>
      <c r="F13" s="85">
        <f t="shared" si="0"/>
        <v>0</v>
      </c>
      <c r="G13" s="83"/>
      <c r="H13" s="85">
        <f t="shared" si="1"/>
        <v>0</v>
      </c>
      <c r="I13" s="79"/>
      <c r="J13" s="80">
        <f t="shared" si="8"/>
        <v>0</v>
      </c>
      <c r="K13" s="81"/>
      <c r="L13" s="80">
        <f t="shared" si="9"/>
        <v>0</v>
      </c>
      <c r="M13" s="81"/>
      <c r="N13" s="80">
        <f t="shared" si="10"/>
        <v>0</v>
      </c>
      <c r="O13" s="82"/>
      <c r="P13" s="85">
        <f t="shared" si="2"/>
        <v>0</v>
      </c>
      <c r="Q13" s="83"/>
      <c r="R13" s="85">
        <f t="shared" si="3"/>
        <v>0</v>
      </c>
      <c r="S13" s="83"/>
      <c r="T13" s="85">
        <f t="shared" si="4"/>
        <v>0</v>
      </c>
      <c r="U13" s="79"/>
      <c r="V13" s="80" t="str">
        <f t="shared" si="5"/>
        <v/>
      </c>
      <c r="W13" s="81"/>
      <c r="X13" s="80" t="str">
        <f t="shared" si="6"/>
        <v/>
      </c>
      <c r="Y13" s="81"/>
      <c r="Z13" s="80" t="str">
        <f t="shared" si="7"/>
        <v/>
      </c>
      <c r="AA13" s="64"/>
    </row>
    <row r="14" spans="1:27" x14ac:dyDescent="0.25">
      <c r="A14" s="74"/>
      <c r="B14" s="84" t="s">
        <v>10</v>
      </c>
      <c r="C14" s="82"/>
      <c r="D14" s="85">
        <f t="shared" si="0"/>
        <v>0</v>
      </c>
      <c r="E14" s="83"/>
      <c r="F14" s="85">
        <f t="shared" si="0"/>
        <v>0</v>
      </c>
      <c r="G14" s="83"/>
      <c r="H14" s="85">
        <f t="shared" si="1"/>
        <v>0</v>
      </c>
      <c r="I14" s="79"/>
      <c r="J14" s="80">
        <f t="shared" si="8"/>
        <v>0</v>
      </c>
      <c r="K14" s="81"/>
      <c r="L14" s="80">
        <f t="shared" si="9"/>
        <v>0</v>
      </c>
      <c r="M14" s="81"/>
      <c r="N14" s="80">
        <f t="shared" si="10"/>
        <v>0</v>
      </c>
      <c r="O14" s="82"/>
      <c r="P14" s="85">
        <f t="shared" si="2"/>
        <v>0</v>
      </c>
      <c r="Q14" s="83"/>
      <c r="R14" s="85">
        <f t="shared" si="3"/>
        <v>0</v>
      </c>
      <c r="S14" s="83"/>
      <c r="T14" s="85">
        <f t="shared" si="4"/>
        <v>0</v>
      </c>
      <c r="U14" s="79"/>
      <c r="V14" s="80" t="str">
        <f t="shared" si="5"/>
        <v/>
      </c>
      <c r="W14" s="81"/>
      <c r="X14" s="80" t="str">
        <f t="shared" si="6"/>
        <v/>
      </c>
      <c r="Y14" s="81"/>
      <c r="Z14" s="80" t="str">
        <f t="shared" si="7"/>
        <v/>
      </c>
      <c r="AA14" s="64"/>
    </row>
    <row r="15" spans="1:27" x14ac:dyDescent="0.25">
      <c r="A15" s="87"/>
      <c r="B15" s="84" t="s">
        <v>9</v>
      </c>
      <c r="C15" s="82"/>
      <c r="D15" s="85">
        <f t="shared" si="0"/>
        <v>0</v>
      </c>
      <c r="E15" s="83"/>
      <c r="F15" s="85">
        <f t="shared" si="0"/>
        <v>0</v>
      </c>
      <c r="G15" s="83"/>
      <c r="H15" s="85">
        <f t="shared" si="1"/>
        <v>0</v>
      </c>
      <c r="I15" s="79"/>
      <c r="J15" s="80">
        <f t="shared" si="8"/>
        <v>0</v>
      </c>
      <c r="K15" s="81"/>
      <c r="L15" s="80">
        <f t="shared" si="9"/>
        <v>0</v>
      </c>
      <c r="M15" s="81"/>
      <c r="N15" s="80">
        <f t="shared" si="10"/>
        <v>0</v>
      </c>
      <c r="O15" s="82"/>
      <c r="P15" s="85">
        <f t="shared" si="2"/>
        <v>0</v>
      </c>
      <c r="Q15" s="83"/>
      <c r="R15" s="85">
        <f t="shared" si="3"/>
        <v>0</v>
      </c>
      <c r="S15" s="83"/>
      <c r="T15" s="85">
        <f t="shared" si="4"/>
        <v>0</v>
      </c>
      <c r="U15" s="79"/>
      <c r="V15" s="80" t="str">
        <f t="shared" si="5"/>
        <v/>
      </c>
      <c r="W15" s="81"/>
      <c r="X15" s="80" t="str">
        <f t="shared" si="6"/>
        <v/>
      </c>
      <c r="Y15" s="81"/>
      <c r="Z15" s="80" t="str">
        <f t="shared" si="7"/>
        <v/>
      </c>
      <c r="AA15" s="64"/>
    </row>
    <row r="16" spans="1:27" x14ac:dyDescent="0.25">
      <c r="A16" s="74"/>
      <c r="B16" s="84" t="s">
        <v>8</v>
      </c>
      <c r="C16" s="82"/>
      <c r="D16" s="85">
        <f t="shared" si="0"/>
        <v>0</v>
      </c>
      <c r="E16" s="83"/>
      <c r="F16" s="85">
        <f t="shared" si="0"/>
        <v>0</v>
      </c>
      <c r="G16" s="83"/>
      <c r="H16" s="85">
        <f t="shared" si="1"/>
        <v>0</v>
      </c>
      <c r="I16" s="79"/>
      <c r="J16" s="80">
        <f t="shared" si="8"/>
        <v>0</v>
      </c>
      <c r="K16" s="81"/>
      <c r="L16" s="80">
        <f t="shared" si="9"/>
        <v>0</v>
      </c>
      <c r="M16" s="81"/>
      <c r="N16" s="80">
        <f t="shared" si="10"/>
        <v>0</v>
      </c>
      <c r="O16" s="82"/>
      <c r="P16" s="85">
        <f t="shared" si="2"/>
        <v>0</v>
      </c>
      <c r="Q16" s="83"/>
      <c r="R16" s="85">
        <f t="shared" si="3"/>
        <v>0</v>
      </c>
      <c r="S16" s="83"/>
      <c r="T16" s="85">
        <f t="shared" si="4"/>
        <v>0</v>
      </c>
      <c r="U16" s="79"/>
      <c r="V16" s="80" t="str">
        <f t="shared" si="5"/>
        <v/>
      </c>
      <c r="W16" s="81"/>
      <c r="X16" s="80" t="str">
        <f t="shared" si="6"/>
        <v/>
      </c>
      <c r="Y16" s="81"/>
      <c r="Z16" s="80" t="str">
        <f t="shared" si="7"/>
        <v/>
      </c>
      <c r="AA16" s="64"/>
    </row>
    <row r="17" spans="1:27" x14ac:dyDescent="0.25">
      <c r="A17" s="74"/>
      <c r="B17" s="84" t="s">
        <v>7</v>
      </c>
      <c r="C17" s="82"/>
      <c r="D17" s="85">
        <f t="shared" si="0"/>
        <v>0</v>
      </c>
      <c r="E17" s="83"/>
      <c r="F17" s="85">
        <f t="shared" si="0"/>
        <v>0</v>
      </c>
      <c r="G17" s="83"/>
      <c r="H17" s="85">
        <f t="shared" si="1"/>
        <v>0</v>
      </c>
      <c r="I17" s="79"/>
      <c r="J17" s="80">
        <f t="shared" si="8"/>
        <v>0</v>
      </c>
      <c r="K17" s="81"/>
      <c r="L17" s="80">
        <f t="shared" si="9"/>
        <v>0</v>
      </c>
      <c r="M17" s="81"/>
      <c r="N17" s="80">
        <f t="shared" si="10"/>
        <v>0</v>
      </c>
      <c r="O17" s="82"/>
      <c r="P17" s="85">
        <f t="shared" si="2"/>
        <v>0</v>
      </c>
      <c r="Q17" s="83"/>
      <c r="R17" s="85">
        <f t="shared" si="3"/>
        <v>0</v>
      </c>
      <c r="S17" s="83"/>
      <c r="T17" s="85">
        <f t="shared" si="4"/>
        <v>0</v>
      </c>
      <c r="U17" s="79"/>
      <c r="V17" s="80" t="str">
        <f t="shared" si="5"/>
        <v/>
      </c>
      <c r="W17" s="81"/>
      <c r="X17" s="80" t="str">
        <f t="shared" si="6"/>
        <v/>
      </c>
      <c r="Y17" s="81"/>
      <c r="Z17" s="80" t="str">
        <f t="shared" si="7"/>
        <v/>
      </c>
      <c r="AA17" s="64"/>
    </row>
    <row r="18" spans="1:27" x14ac:dyDescent="0.25">
      <c r="A18" s="74"/>
      <c r="B18" s="84" t="s">
        <v>6</v>
      </c>
      <c r="C18" s="82"/>
      <c r="D18" s="85">
        <f t="shared" si="0"/>
        <v>0</v>
      </c>
      <c r="E18" s="83"/>
      <c r="F18" s="85">
        <f t="shared" si="0"/>
        <v>0</v>
      </c>
      <c r="G18" s="83"/>
      <c r="H18" s="85">
        <f t="shared" si="1"/>
        <v>0</v>
      </c>
      <c r="I18" s="79"/>
      <c r="J18" s="80">
        <f t="shared" si="8"/>
        <v>0</v>
      </c>
      <c r="K18" s="81"/>
      <c r="L18" s="80">
        <f t="shared" si="9"/>
        <v>0</v>
      </c>
      <c r="M18" s="81"/>
      <c r="N18" s="80">
        <f t="shared" si="10"/>
        <v>0</v>
      </c>
      <c r="O18" s="82"/>
      <c r="P18" s="85">
        <f t="shared" si="2"/>
        <v>0</v>
      </c>
      <c r="Q18" s="83"/>
      <c r="R18" s="85">
        <f t="shared" si="3"/>
        <v>0</v>
      </c>
      <c r="S18" s="83"/>
      <c r="T18" s="85">
        <f t="shared" si="4"/>
        <v>0</v>
      </c>
      <c r="U18" s="79"/>
      <c r="V18" s="80" t="str">
        <f t="shared" si="5"/>
        <v/>
      </c>
      <c r="W18" s="81"/>
      <c r="X18" s="80" t="str">
        <f t="shared" si="6"/>
        <v/>
      </c>
      <c r="Y18" s="81"/>
      <c r="Z18" s="80" t="str">
        <f t="shared" si="7"/>
        <v/>
      </c>
      <c r="AA18" s="64"/>
    </row>
    <row r="19" spans="1:27" x14ac:dyDescent="0.25">
      <c r="A19" s="87"/>
      <c r="B19" s="84" t="s">
        <v>37</v>
      </c>
      <c r="C19" s="82"/>
      <c r="D19" s="85">
        <f t="shared" si="0"/>
        <v>0</v>
      </c>
      <c r="E19" s="83"/>
      <c r="F19" s="85">
        <f t="shared" si="0"/>
        <v>0</v>
      </c>
      <c r="G19" s="83"/>
      <c r="H19" s="85">
        <f t="shared" si="1"/>
        <v>0</v>
      </c>
      <c r="I19" s="79"/>
      <c r="J19" s="80">
        <f t="shared" si="8"/>
        <v>0</v>
      </c>
      <c r="K19" s="81"/>
      <c r="L19" s="80">
        <f t="shared" si="9"/>
        <v>0</v>
      </c>
      <c r="M19" s="81"/>
      <c r="N19" s="80">
        <f t="shared" si="10"/>
        <v>0</v>
      </c>
      <c r="O19" s="82"/>
      <c r="P19" s="85">
        <f t="shared" si="2"/>
        <v>0</v>
      </c>
      <c r="Q19" s="83"/>
      <c r="R19" s="85">
        <f t="shared" si="3"/>
        <v>0</v>
      </c>
      <c r="S19" s="83"/>
      <c r="T19" s="85">
        <f t="shared" si="4"/>
        <v>0</v>
      </c>
      <c r="U19" s="79"/>
      <c r="V19" s="80" t="str">
        <f t="shared" si="5"/>
        <v/>
      </c>
      <c r="W19" s="81"/>
      <c r="X19" s="80" t="str">
        <f t="shared" si="6"/>
        <v/>
      </c>
      <c r="Y19" s="81"/>
      <c r="Z19" s="80" t="str">
        <f t="shared" si="7"/>
        <v/>
      </c>
      <c r="AA19" s="64"/>
    </row>
    <row r="20" spans="1:27" x14ac:dyDescent="0.25">
      <c r="A20" s="74"/>
      <c r="B20" s="84" t="s">
        <v>38</v>
      </c>
      <c r="C20" s="82"/>
      <c r="D20" s="85">
        <f t="shared" si="0"/>
        <v>0</v>
      </c>
      <c r="E20" s="83"/>
      <c r="F20" s="85">
        <f t="shared" si="0"/>
        <v>0</v>
      </c>
      <c r="G20" s="83"/>
      <c r="H20" s="85">
        <f t="shared" si="1"/>
        <v>0</v>
      </c>
      <c r="I20" s="79"/>
      <c r="J20" s="80">
        <f t="shared" si="8"/>
        <v>0</v>
      </c>
      <c r="K20" s="81"/>
      <c r="L20" s="80">
        <f t="shared" si="9"/>
        <v>0</v>
      </c>
      <c r="M20" s="81"/>
      <c r="N20" s="80">
        <f t="shared" si="10"/>
        <v>0</v>
      </c>
      <c r="O20" s="82"/>
      <c r="P20" s="85">
        <f t="shared" si="2"/>
        <v>0</v>
      </c>
      <c r="Q20" s="83"/>
      <c r="R20" s="85">
        <f t="shared" si="3"/>
        <v>0</v>
      </c>
      <c r="S20" s="83"/>
      <c r="T20" s="85">
        <f t="shared" si="4"/>
        <v>0</v>
      </c>
      <c r="U20" s="79"/>
      <c r="V20" s="80" t="str">
        <f t="shared" si="5"/>
        <v/>
      </c>
      <c r="W20" s="81"/>
      <c r="X20" s="80" t="str">
        <f t="shared" si="6"/>
        <v/>
      </c>
      <c r="Y20" s="81"/>
      <c r="Z20" s="80" t="str">
        <f t="shared" si="7"/>
        <v/>
      </c>
      <c r="AA20" s="64"/>
    </row>
    <row r="21" spans="1:27" x14ac:dyDescent="0.25">
      <c r="A21" s="74"/>
      <c r="B21" s="84" t="s">
        <v>39</v>
      </c>
      <c r="C21" s="82"/>
      <c r="D21" s="85">
        <f t="shared" si="0"/>
        <v>0</v>
      </c>
      <c r="E21" s="83"/>
      <c r="F21" s="85">
        <f t="shared" si="0"/>
        <v>0</v>
      </c>
      <c r="G21" s="83"/>
      <c r="H21" s="85">
        <f t="shared" si="1"/>
        <v>0</v>
      </c>
      <c r="I21" s="79"/>
      <c r="J21" s="80">
        <f t="shared" si="8"/>
        <v>0</v>
      </c>
      <c r="K21" s="81"/>
      <c r="L21" s="80">
        <f t="shared" si="9"/>
        <v>0</v>
      </c>
      <c r="M21" s="81"/>
      <c r="N21" s="80">
        <f t="shared" si="10"/>
        <v>0</v>
      </c>
      <c r="O21" s="82"/>
      <c r="P21" s="85">
        <f t="shared" si="2"/>
        <v>0</v>
      </c>
      <c r="Q21" s="83"/>
      <c r="R21" s="85">
        <f t="shared" si="3"/>
        <v>0</v>
      </c>
      <c r="S21" s="83"/>
      <c r="T21" s="85">
        <f t="shared" si="4"/>
        <v>0</v>
      </c>
      <c r="U21" s="79"/>
      <c r="V21" s="80" t="str">
        <f t="shared" si="5"/>
        <v/>
      </c>
      <c r="W21" s="81"/>
      <c r="X21" s="80" t="str">
        <f t="shared" si="6"/>
        <v/>
      </c>
      <c r="Y21" s="81"/>
      <c r="Z21" s="80" t="str">
        <f t="shared" si="7"/>
        <v/>
      </c>
      <c r="AA21" s="64"/>
    </row>
    <row r="22" spans="1:27" x14ac:dyDescent="0.25">
      <c r="A22" s="74"/>
      <c r="B22" s="84" t="s">
        <v>5</v>
      </c>
      <c r="C22" s="82"/>
      <c r="D22" s="85">
        <f t="shared" si="0"/>
        <v>0</v>
      </c>
      <c r="E22" s="83"/>
      <c r="F22" s="85">
        <f t="shared" si="0"/>
        <v>0</v>
      </c>
      <c r="G22" s="83"/>
      <c r="H22" s="85">
        <f t="shared" si="1"/>
        <v>0</v>
      </c>
      <c r="I22" s="79"/>
      <c r="J22" s="80">
        <f t="shared" si="8"/>
        <v>0</v>
      </c>
      <c r="K22" s="81"/>
      <c r="L22" s="80">
        <f t="shared" si="9"/>
        <v>0</v>
      </c>
      <c r="M22" s="81"/>
      <c r="N22" s="80">
        <f t="shared" si="10"/>
        <v>0</v>
      </c>
      <c r="O22" s="82"/>
      <c r="P22" s="85">
        <f t="shared" si="2"/>
        <v>0</v>
      </c>
      <c r="Q22" s="83"/>
      <c r="R22" s="85">
        <f t="shared" si="3"/>
        <v>0</v>
      </c>
      <c r="S22" s="83"/>
      <c r="T22" s="85">
        <f t="shared" si="4"/>
        <v>0</v>
      </c>
      <c r="U22" s="79"/>
      <c r="V22" s="80" t="str">
        <f t="shared" si="5"/>
        <v/>
      </c>
      <c r="W22" s="81"/>
      <c r="X22" s="80" t="str">
        <f t="shared" si="6"/>
        <v/>
      </c>
      <c r="Y22" s="81"/>
      <c r="Z22" s="80" t="str">
        <f t="shared" si="7"/>
        <v/>
      </c>
      <c r="AA22" s="64"/>
    </row>
    <row r="23" spans="1:27" x14ac:dyDescent="0.25">
      <c r="A23" s="88"/>
      <c r="B23" s="89" t="s">
        <v>0</v>
      </c>
      <c r="C23" s="90">
        <f>SUM(C8:C22)</f>
        <v>196.24177357949753</v>
      </c>
      <c r="D23" s="91">
        <f t="shared" si="0"/>
        <v>1</v>
      </c>
      <c r="E23" s="90">
        <f>SUM(E8:E22)</f>
        <v>194.85443724000001</v>
      </c>
      <c r="F23" s="91">
        <f t="shared" si="0"/>
        <v>1</v>
      </c>
      <c r="G23" s="90">
        <f>SUM(G8:G22)</f>
        <v>19374.2643336</v>
      </c>
      <c r="H23" s="91">
        <f t="shared" si="1"/>
        <v>1</v>
      </c>
      <c r="I23" s="92">
        <f>SUM(I8:I22)</f>
        <v>269.46279586867081</v>
      </c>
      <c r="J23" s="93">
        <f t="shared" si="8"/>
        <v>1</v>
      </c>
      <c r="K23" s="94">
        <f>SUM(K8:K22)</f>
        <v>267.03034849000016</v>
      </c>
      <c r="L23" s="93">
        <f t="shared" si="9"/>
        <v>1</v>
      </c>
      <c r="M23" s="94">
        <f>SUM(M8:M22)</f>
        <v>20915.719496000002</v>
      </c>
      <c r="N23" s="93">
        <f t="shared" si="10"/>
        <v>1</v>
      </c>
      <c r="O23" s="90">
        <f>SUM(O8:O22)</f>
        <v>266.20901120704025</v>
      </c>
      <c r="P23" s="91">
        <f t="shared" si="2"/>
        <v>1</v>
      </c>
      <c r="Q23" s="95">
        <f>SUM(Q8:Q22)</f>
        <v>263.64337435999983</v>
      </c>
      <c r="R23" s="91">
        <f t="shared" si="3"/>
        <v>1</v>
      </c>
      <c r="S23" s="95">
        <f>SUM(S8:S22)</f>
        <v>21349.718376000001</v>
      </c>
      <c r="T23" s="91">
        <f t="shared" si="4"/>
        <v>1</v>
      </c>
      <c r="U23" s="92">
        <f>SUM(U8:U22)</f>
        <v>0</v>
      </c>
      <c r="V23" s="93" t="str">
        <f t="shared" si="5"/>
        <v/>
      </c>
      <c r="W23" s="94">
        <f>SUM(W8:W22)</f>
        <v>0</v>
      </c>
      <c r="X23" s="93" t="str">
        <f t="shared" si="6"/>
        <v/>
      </c>
      <c r="Y23" s="94">
        <f>SUM(Y8:Y22)</f>
        <v>0</v>
      </c>
      <c r="Z23" s="93" t="str">
        <f t="shared" si="7"/>
        <v/>
      </c>
      <c r="AA23" s="64"/>
    </row>
    <row r="24" spans="1:27" x14ac:dyDescent="0.25">
      <c r="A24" s="64"/>
      <c r="B24" s="64"/>
      <c r="C24" s="96"/>
      <c r="D24" s="97"/>
      <c r="E24" s="96"/>
      <c r="F24" s="97"/>
      <c r="G24" s="98"/>
      <c r="H24" s="97"/>
      <c r="I24" s="96"/>
      <c r="J24" s="97"/>
      <c r="K24" s="96"/>
      <c r="L24" s="97"/>
      <c r="M24" s="98"/>
      <c r="N24" s="97"/>
      <c r="O24" s="96"/>
      <c r="P24" s="97"/>
      <c r="Q24" s="96"/>
      <c r="R24" s="97"/>
      <c r="S24" s="98"/>
      <c r="T24" s="97"/>
      <c r="U24" s="96"/>
      <c r="V24" s="97"/>
      <c r="W24" s="96"/>
      <c r="X24" s="97"/>
      <c r="Y24" s="98"/>
      <c r="Z24" s="97"/>
      <c r="AA24" s="64"/>
    </row>
    <row r="25" spans="1:27" x14ac:dyDescent="0.25">
      <c r="A25" s="64"/>
      <c r="B25" s="75" t="s">
        <v>4</v>
      </c>
      <c r="C25" s="99">
        <v>139.33707924000001</v>
      </c>
      <c r="D25" s="77">
        <f>IFERROR(C25/C$27,"")</f>
        <v>0.71002761898477529</v>
      </c>
      <c r="E25" s="78">
        <v>139.33707924000001</v>
      </c>
      <c r="F25" s="77">
        <f>IFERROR(E25/E$27,"")</f>
        <v>0.7150829163227117</v>
      </c>
      <c r="G25" s="78">
        <v>13695</v>
      </c>
      <c r="H25" s="77">
        <f>IFERROR(G25/G$27,"")</f>
        <v>0.7068655492765894</v>
      </c>
      <c r="I25" s="100">
        <v>211.80628609000001</v>
      </c>
      <c r="J25" s="101">
        <v>1.0793129425330907</v>
      </c>
      <c r="K25" s="102">
        <v>211.80628608999999</v>
      </c>
      <c r="L25" s="101">
        <v>1.0869974997239635</v>
      </c>
      <c r="M25" s="102">
        <v>15713</v>
      </c>
      <c r="N25" s="103">
        <v>0.75125314254692555</v>
      </c>
      <c r="O25" s="99">
        <v>210.90258236</v>
      </c>
      <c r="P25" s="77">
        <f>IFERROR(O25/O$27,"")</f>
        <v>0.79224433990318055</v>
      </c>
      <c r="Q25" s="78">
        <v>210.90258236</v>
      </c>
      <c r="R25" s="77">
        <f>IFERROR(Q25/Q$27,"")</f>
        <v>0.79995403970219514</v>
      </c>
      <c r="S25" s="78">
        <v>16197</v>
      </c>
      <c r="T25" s="104">
        <f>IFERROR(S25/S$27,"")</f>
        <v>0.75865169342035166</v>
      </c>
      <c r="U25" s="100"/>
      <c r="V25" s="101" t="str">
        <f>IFERROR(U25/U$27,"")</f>
        <v/>
      </c>
      <c r="W25" s="102"/>
      <c r="X25" s="101" t="str">
        <f>IFERROR(W25/W$27,"")</f>
        <v/>
      </c>
      <c r="Y25" s="102"/>
      <c r="Z25" s="103" t="str">
        <f>IFERROR(Y25/Y$27,"")</f>
        <v/>
      </c>
      <c r="AA25" s="64"/>
    </row>
    <row r="26" spans="1:27" x14ac:dyDescent="0.25">
      <c r="A26" s="64"/>
      <c r="B26" s="84" t="s">
        <v>3</v>
      </c>
      <c r="C26" s="105">
        <v>56.904694339497524</v>
      </c>
      <c r="D26" s="85">
        <f t="shared" ref="D26:F27" si="11">IFERROR(C26/C$27,"")</f>
        <v>0.28997238101522477</v>
      </c>
      <c r="E26" s="83">
        <v>55.517358000000002</v>
      </c>
      <c r="F26" s="85">
        <f t="shared" si="11"/>
        <v>0.2849170836772883</v>
      </c>
      <c r="G26" s="83">
        <v>5679.2643335999992</v>
      </c>
      <c r="H26" s="85">
        <f t="shared" ref="H26:H27" si="12">IFERROR(G26/G$27,"")</f>
        <v>0.29313445072341054</v>
      </c>
      <c r="I26" s="79">
        <v>57.656509778670809</v>
      </c>
      <c r="J26" s="80">
        <v>0.29380344830258148</v>
      </c>
      <c r="K26" s="81">
        <v>55.224062400000172</v>
      </c>
      <c r="L26" s="80">
        <v>0.28341188007939133</v>
      </c>
      <c r="M26" s="81">
        <v>5202.7194960000006</v>
      </c>
      <c r="N26" s="106">
        <v>0.24874685745307434</v>
      </c>
      <c r="O26" s="105">
        <v>55.306428847040237</v>
      </c>
      <c r="P26" s="85">
        <f t="shared" ref="P26:P27" si="13">IFERROR(O26/O$27,"")</f>
        <v>0.20775566009681939</v>
      </c>
      <c r="Q26" s="83">
        <v>52.740791999999807</v>
      </c>
      <c r="R26" s="85">
        <f t="shared" ref="R26:R27" si="14">IFERROR(Q26/Q$27,"")</f>
        <v>0.20004596029780478</v>
      </c>
      <c r="S26" s="83">
        <v>5152.7183759999998</v>
      </c>
      <c r="T26" s="107">
        <f t="shared" ref="T26:T27" si="15">IFERROR(S26/S$27,"")</f>
        <v>0.24134830657964834</v>
      </c>
      <c r="U26" s="79"/>
      <c r="V26" s="80" t="str">
        <f t="shared" ref="V26:V27" si="16">IFERROR(U26/U$27,"")</f>
        <v/>
      </c>
      <c r="W26" s="81"/>
      <c r="X26" s="80" t="str">
        <f t="shared" ref="X26:X27" si="17">IFERROR(W26/W$27,"")</f>
        <v/>
      </c>
      <c r="Y26" s="81"/>
      <c r="Z26" s="106" t="str">
        <f t="shared" ref="Z26:Z27" si="18">IFERROR(Y26/Y$27,"")</f>
        <v/>
      </c>
      <c r="AA26" s="64"/>
    </row>
    <row r="27" spans="1:27" x14ac:dyDescent="0.25">
      <c r="A27" s="64"/>
      <c r="B27" s="89" t="s">
        <v>0</v>
      </c>
      <c r="C27" s="108">
        <f>SUM(C25:C26)</f>
        <v>196.24177357949753</v>
      </c>
      <c r="D27" s="91">
        <f t="shared" si="11"/>
        <v>1</v>
      </c>
      <c r="E27" s="108">
        <f>SUM(E25:E26)</f>
        <v>194.85443724000001</v>
      </c>
      <c r="F27" s="91">
        <f t="shared" si="11"/>
        <v>1</v>
      </c>
      <c r="G27" s="95">
        <f>SUM(G25:G26)</f>
        <v>19374.2643336</v>
      </c>
      <c r="H27" s="91">
        <f t="shared" si="12"/>
        <v>1</v>
      </c>
      <c r="I27" s="92">
        <f>SUM(I25:I26)</f>
        <v>269.46279586867081</v>
      </c>
      <c r="J27" s="93">
        <f t="shared" ref="J27" si="19">IFERROR(I27/I$27,"")</f>
        <v>1</v>
      </c>
      <c r="K27" s="94">
        <f>SUM(K25:K26)</f>
        <v>267.03034849000016</v>
      </c>
      <c r="L27" s="93">
        <f t="shared" ref="L27" si="20">IFERROR(K27/K$27,"")</f>
        <v>1</v>
      </c>
      <c r="M27" s="109">
        <f>SUM(M25:M26)</f>
        <v>20915.719496000002</v>
      </c>
      <c r="N27" s="110">
        <f t="shared" ref="N27" si="21">IFERROR(M27/M$27,"")</f>
        <v>1</v>
      </c>
      <c r="O27" s="108">
        <f>SUM(O25:O26)</f>
        <v>266.20901120704025</v>
      </c>
      <c r="P27" s="91">
        <f t="shared" si="13"/>
        <v>1</v>
      </c>
      <c r="Q27" s="95">
        <f>SUM(Q25:Q26)</f>
        <v>263.64337435999983</v>
      </c>
      <c r="R27" s="111">
        <f t="shared" si="14"/>
        <v>1</v>
      </c>
      <c r="S27" s="95">
        <f>SUM(S25:S26)</f>
        <v>21349.718376000001</v>
      </c>
      <c r="T27" s="112">
        <f t="shared" si="15"/>
        <v>1</v>
      </c>
      <c r="U27" s="92">
        <f>SUM(U25:U26)</f>
        <v>0</v>
      </c>
      <c r="V27" s="93" t="str">
        <f t="shared" si="16"/>
        <v/>
      </c>
      <c r="W27" s="94">
        <f>SUM(W25:W26)</f>
        <v>0</v>
      </c>
      <c r="X27" s="93" t="str">
        <f t="shared" si="17"/>
        <v/>
      </c>
      <c r="Y27" s="94">
        <f>SUM(Y25:Y26)</f>
        <v>0</v>
      </c>
      <c r="Z27" s="110" t="str">
        <f t="shared" si="18"/>
        <v/>
      </c>
      <c r="AA27" s="64"/>
    </row>
    <row r="28" spans="1:27" x14ac:dyDescent="0.25">
      <c r="A28" s="64"/>
      <c r="B28" s="64"/>
      <c r="C28" s="96"/>
      <c r="D28" s="97"/>
      <c r="E28" s="96"/>
      <c r="F28" s="97"/>
      <c r="G28" s="96"/>
      <c r="H28" s="97"/>
      <c r="I28" s="96"/>
      <c r="J28" s="97"/>
      <c r="K28" s="96"/>
      <c r="L28" s="97"/>
      <c r="M28" s="96"/>
      <c r="N28" s="97"/>
      <c r="O28" s="96"/>
      <c r="P28" s="97"/>
      <c r="Q28" s="96"/>
      <c r="R28" s="97"/>
      <c r="S28" s="96"/>
      <c r="T28" s="97"/>
      <c r="U28" s="96"/>
      <c r="V28" s="97"/>
      <c r="W28" s="96"/>
      <c r="X28" s="97"/>
      <c r="Y28" s="96"/>
      <c r="Z28" s="97"/>
      <c r="AA28" s="64"/>
    </row>
    <row r="29" spans="1:27" x14ac:dyDescent="0.25">
      <c r="A29" s="64"/>
      <c r="B29" s="75" t="s">
        <v>2</v>
      </c>
      <c r="C29" s="99">
        <v>196.24177357949753</v>
      </c>
      <c r="D29" s="77">
        <f>IFERROR(C29/C$31,"")</f>
        <v>1</v>
      </c>
      <c r="E29" s="78">
        <v>194.85443724000001</v>
      </c>
      <c r="F29" s="77">
        <f>IFERROR(E29/E$31,"")</f>
        <v>1</v>
      </c>
      <c r="G29" s="78">
        <v>19374.2643336</v>
      </c>
      <c r="H29" s="77">
        <f>IFERROR(G29/G$31,"")</f>
        <v>1</v>
      </c>
      <c r="I29" s="100">
        <v>269.46279586867081</v>
      </c>
      <c r="J29" s="101">
        <v>1.3731163908356721</v>
      </c>
      <c r="K29" s="102">
        <v>267.03034849000016</v>
      </c>
      <c r="L29" s="101">
        <v>1.370409379803355</v>
      </c>
      <c r="M29" s="102">
        <v>20915.719496000002</v>
      </c>
      <c r="N29" s="103">
        <v>1</v>
      </c>
      <c r="O29" s="99">
        <v>266.20901120704025</v>
      </c>
      <c r="P29" s="77">
        <f>IFERROR(O29/O$31,"")</f>
        <v>1</v>
      </c>
      <c r="Q29" s="78">
        <v>263.64337435999983</v>
      </c>
      <c r="R29" s="77">
        <f>IFERROR(Q29/Q$31,"")</f>
        <v>1</v>
      </c>
      <c r="S29" s="78">
        <v>21349.718376000001</v>
      </c>
      <c r="T29" s="104">
        <f>IFERROR(S29/S$31,"")</f>
        <v>1</v>
      </c>
      <c r="U29" s="100"/>
      <c r="V29" s="101" t="str">
        <f>IFERROR(U29/U$31,"")</f>
        <v/>
      </c>
      <c r="W29" s="102"/>
      <c r="X29" s="101" t="str">
        <f>IFERROR(W29/W$31,"")</f>
        <v/>
      </c>
      <c r="Y29" s="102"/>
      <c r="Z29" s="103" t="str">
        <f>IFERROR(Y29/Y$31,"")</f>
        <v/>
      </c>
      <c r="AA29" s="64"/>
    </row>
    <row r="30" spans="1:27" x14ac:dyDescent="0.25">
      <c r="A30" s="64"/>
      <c r="B30" s="84" t="s">
        <v>1</v>
      </c>
      <c r="C30" s="105"/>
      <c r="D30" s="85">
        <f t="shared" ref="D30:F31" si="22">IFERROR(C30/C$31,"")</f>
        <v>0</v>
      </c>
      <c r="E30" s="83"/>
      <c r="F30" s="85">
        <f t="shared" si="22"/>
        <v>0</v>
      </c>
      <c r="G30" s="83"/>
      <c r="H30" s="85">
        <f t="shared" ref="H30:H31" si="23">IFERROR(G30/G$31,"")</f>
        <v>0</v>
      </c>
      <c r="I30" s="79"/>
      <c r="J30" s="80"/>
      <c r="K30" s="81"/>
      <c r="L30" s="80"/>
      <c r="M30" s="81"/>
      <c r="N30" s="106"/>
      <c r="O30" s="105"/>
      <c r="P30" s="85">
        <f t="shared" ref="P30:P31" si="24">IFERROR(O30/O$31,"")</f>
        <v>0</v>
      </c>
      <c r="Q30" s="83"/>
      <c r="R30" s="85">
        <f t="shared" ref="R30:R31" si="25">IFERROR(Q30/Q$31,"")</f>
        <v>0</v>
      </c>
      <c r="S30" s="83"/>
      <c r="T30" s="107">
        <f t="shared" ref="T30:T31" si="26">IFERROR(S30/S$31,"")</f>
        <v>0</v>
      </c>
      <c r="U30" s="79"/>
      <c r="V30" s="80" t="str">
        <f t="shared" ref="V30:V31" si="27">IFERROR(U30/U$31,"")</f>
        <v/>
      </c>
      <c r="W30" s="81"/>
      <c r="X30" s="80" t="str">
        <f t="shared" ref="X30:X31" si="28">IFERROR(W30/W$31,"")</f>
        <v/>
      </c>
      <c r="Y30" s="81"/>
      <c r="Z30" s="106" t="str">
        <f t="shared" ref="Z30:Z31" si="29">IFERROR(Y30/Y$31,"")</f>
        <v/>
      </c>
      <c r="AA30" s="64"/>
    </row>
    <row r="31" spans="1:27" x14ac:dyDescent="0.25">
      <c r="A31" s="64"/>
      <c r="B31" s="89" t="s">
        <v>0</v>
      </c>
      <c r="C31" s="108">
        <f>SUM(C29:C30)</f>
        <v>196.24177357949753</v>
      </c>
      <c r="D31" s="91">
        <f t="shared" si="22"/>
        <v>1</v>
      </c>
      <c r="E31" s="108">
        <f>SUM(E29:E30)</f>
        <v>194.85443724000001</v>
      </c>
      <c r="F31" s="91">
        <f t="shared" si="22"/>
        <v>1</v>
      </c>
      <c r="G31" s="108">
        <f>SUM(G29:G30)</f>
        <v>19374.2643336</v>
      </c>
      <c r="H31" s="91">
        <f t="shared" si="23"/>
        <v>1</v>
      </c>
      <c r="I31" s="92">
        <f>SUM(I29:I30)</f>
        <v>269.46279586867081</v>
      </c>
      <c r="J31" s="93">
        <f t="shared" ref="J31" si="30">IFERROR(I31/I$31,"")</f>
        <v>1</v>
      </c>
      <c r="K31" s="94">
        <f>SUM(K29:K30)</f>
        <v>267.03034849000016</v>
      </c>
      <c r="L31" s="93">
        <f t="shared" ref="L31" si="31">IFERROR(K31/K$31,"")</f>
        <v>1</v>
      </c>
      <c r="M31" s="94">
        <f>SUM(M29:M30)</f>
        <v>20915.719496000002</v>
      </c>
      <c r="N31" s="110">
        <f t="shared" ref="N31" si="32">IFERROR(M31/M$31,"")</f>
        <v>1</v>
      </c>
      <c r="O31" s="108">
        <f>SUM(O29:O30)</f>
        <v>266.20901120704025</v>
      </c>
      <c r="P31" s="91">
        <f t="shared" si="24"/>
        <v>1</v>
      </c>
      <c r="Q31" s="95">
        <f>SUM(Q29:Q30)</f>
        <v>263.64337435999983</v>
      </c>
      <c r="R31" s="91">
        <f t="shared" si="25"/>
        <v>1</v>
      </c>
      <c r="S31" s="95">
        <f>SUM(S29:S30)</f>
        <v>21349.718376000001</v>
      </c>
      <c r="T31" s="112">
        <f t="shared" si="26"/>
        <v>1</v>
      </c>
      <c r="U31" s="92">
        <f>SUM(U29:U30)</f>
        <v>0</v>
      </c>
      <c r="V31" s="93" t="str">
        <f t="shared" si="27"/>
        <v/>
      </c>
      <c r="W31" s="94">
        <f>SUM(W29:W30)</f>
        <v>0</v>
      </c>
      <c r="X31" s="93" t="str">
        <f t="shared" si="28"/>
        <v/>
      </c>
      <c r="Y31" s="94">
        <f>SUM(Y29:Y30)</f>
        <v>0</v>
      </c>
      <c r="Z31" s="110" t="str">
        <f t="shared" si="29"/>
        <v/>
      </c>
      <c r="AA31" s="64"/>
    </row>
    <row r="32" spans="1:27" x14ac:dyDescent="0.25">
      <c r="A32" s="64"/>
      <c r="B32" s="64"/>
      <c r="C32" s="64"/>
      <c r="D32" s="64"/>
      <c r="E32" s="64"/>
      <c r="F32" s="64"/>
      <c r="G32" s="64"/>
      <c r="H32" s="64"/>
      <c r="I32" s="64"/>
      <c r="J32" s="64"/>
      <c r="K32" s="64"/>
      <c r="L32" s="64"/>
      <c r="M32" s="64"/>
      <c r="N32" s="64"/>
      <c r="O32" s="64"/>
      <c r="P32" s="64"/>
      <c r="Q32" s="64"/>
      <c r="R32" s="64"/>
      <c r="S32" s="64"/>
      <c r="T32" s="64"/>
      <c r="U32" s="64"/>
      <c r="V32" s="64"/>
      <c r="W32" s="64"/>
      <c r="X32" s="64"/>
      <c r="Y32" s="64"/>
      <c r="Z32" s="64"/>
      <c r="AA32" s="64"/>
    </row>
    <row r="33" spans="1:27" s="69" customFormat="1" ht="15.75" x14ac:dyDescent="0.25">
      <c r="A33" s="68"/>
      <c r="B33" s="113" t="s">
        <v>33</v>
      </c>
      <c r="C33" s="147" t="s">
        <v>25</v>
      </c>
      <c r="D33" s="145"/>
      <c r="E33" s="145"/>
      <c r="F33" s="145"/>
      <c r="G33" s="145"/>
      <c r="H33" s="146"/>
      <c r="I33" s="147" t="s">
        <v>24</v>
      </c>
      <c r="J33" s="145"/>
      <c r="K33" s="145"/>
      <c r="L33" s="145"/>
      <c r="M33" s="145"/>
      <c r="N33" s="146"/>
      <c r="O33" s="147" t="s">
        <v>23</v>
      </c>
      <c r="P33" s="145"/>
      <c r="Q33" s="145"/>
      <c r="R33" s="145"/>
      <c r="S33" s="145"/>
      <c r="T33" s="146"/>
      <c r="U33" s="147" t="s">
        <v>22</v>
      </c>
      <c r="V33" s="145"/>
      <c r="W33" s="145"/>
      <c r="X33" s="145"/>
      <c r="Y33" s="145"/>
      <c r="Z33" s="146"/>
      <c r="AA33" s="68"/>
    </row>
    <row r="34" spans="1:27" s="69" customFormat="1" ht="30" customHeight="1" x14ac:dyDescent="0.25">
      <c r="A34" s="68"/>
      <c r="B34" s="148">
        <v>2025</v>
      </c>
      <c r="C34" s="153" t="s">
        <v>21</v>
      </c>
      <c r="D34" s="151"/>
      <c r="E34" s="151" t="s">
        <v>20</v>
      </c>
      <c r="F34" s="151"/>
      <c r="G34" s="151" t="s">
        <v>19</v>
      </c>
      <c r="H34" s="152"/>
      <c r="I34" s="153" t="s">
        <v>21</v>
      </c>
      <c r="J34" s="151"/>
      <c r="K34" s="151" t="s">
        <v>20</v>
      </c>
      <c r="L34" s="151"/>
      <c r="M34" s="151" t="s">
        <v>19</v>
      </c>
      <c r="N34" s="152"/>
      <c r="O34" s="153" t="s">
        <v>21</v>
      </c>
      <c r="P34" s="151"/>
      <c r="Q34" s="151" t="s">
        <v>20</v>
      </c>
      <c r="R34" s="151"/>
      <c r="S34" s="151" t="s">
        <v>19</v>
      </c>
      <c r="T34" s="152"/>
      <c r="U34" s="153" t="s">
        <v>21</v>
      </c>
      <c r="V34" s="151"/>
      <c r="W34" s="151" t="s">
        <v>20</v>
      </c>
      <c r="X34" s="151"/>
      <c r="Y34" s="151" t="s">
        <v>19</v>
      </c>
      <c r="Z34" s="152"/>
      <c r="AA34" s="68"/>
    </row>
    <row r="35" spans="1:27" s="69" customFormat="1" ht="14.25" customHeight="1" x14ac:dyDescent="0.25">
      <c r="A35" s="68"/>
      <c r="B35" s="149"/>
      <c r="C35" s="73" t="s">
        <v>18</v>
      </c>
      <c r="D35" s="71" t="s">
        <v>17</v>
      </c>
      <c r="E35" s="71" t="s">
        <v>18</v>
      </c>
      <c r="F35" s="71" t="s">
        <v>17</v>
      </c>
      <c r="G35" s="71" t="s">
        <v>18</v>
      </c>
      <c r="H35" s="72" t="s">
        <v>17</v>
      </c>
      <c r="I35" s="73" t="s">
        <v>18</v>
      </c>
      <c r="J35" s="71" t="s">
        <v>17</v>
      </c>
      <c r="K35" s="71" t="s">
        <v>18</v>
      </c>
      <c r="L35" s="71" t="s">
        <v>17</v>
      </c>
      <c r="M35" s="71" t="s">
        <v>18</v>
      </c>
      <c r="N35" s="72" t="s">
        <v>17</v>
      </c>
      <c r="O35" s="73" t="s">
        <v>18</v>
      </c>
      <c r="P35" s="71" t="s">
        <v>17</v>
      </c>
      <c r="Q35" s="71" t="s">
        <v>18</v>
      </c>
      <c r="R35" s="71" t="s">
        <v>17</v>
      </c>
      <c r="S35" s="71" t="s">
        <v>18</v>
      </c>
      <c r="T35" s="72" t="s">
        <v>17</v>
      </c>
      <c r="U35" s="73" t="s">
        <v>18</v>
      </c>
      <c r="V35" s="71" t="s">
        <v>17</v>
      </c>
      <c r="W35" s="71" t="s">
        <v>18</v>
      </c>
      <c r="X35" s="71" t="s">
        <v>17</v>
      </c>
      <c r="Y35" s="71" t="s">
        <v>18</v>
      </c>
      <c r="Z35" s="72" t="s">
        <v>17</v>
      </c>
      <c r="AA35" s="68"/>
    </row>
    <row r="36" spans="1:27" x14ac:dyDescent="0.25">
      <c r="A36" s="64"/>
      <c r="B36" s="75" t="s">
        <v>16</v>
      </c>
      <c r="C36" s="114">
        <f>C8</f>
        <v>139.33707924000001</v>
      </c>
      <c r="D36" s="77">
        <f>IFERROR(C36/C$51,"")</f>
        <v>0.71002761898477529</v>
      </c>
      <c r="E36" s="115">
        <f>E8</f>
        <v>139.33707924000001</v>
      </c>
      <c r="F36" s="77">
        <f>IFERROR(E36/E$51,"")</f>
        <v>0.7150829163227117</v>
      </c>
      <c r="G36" s="115">
        <f>G8</f>
        <v>13695</v>
      </c>
      <c r="H36" s="104">
        <f>IFERROR(G36/G$51,"")</f>
        <v>0.7068655492765894</v>
      </c>
      <c r="I36" s="116">
        <f>IF(I$23=0,"",I8+C36)</f>
        <v>351.14336532999999</v>
      </c>
      <c r="J36" s="101">
        <f>IFERROR(I36/I$51,"")</f>
        <v>0.75400455216937978</v>
      </c>
      <c r="K36" s="117">
        <f>IF(K$23=0,"",K8+E36)</f>
        <v>351.14336532999999</v>
      </c>
      <c r="L36" s="101">
        <f>IFERROR(K36/K$51,"")</f>
        <v>0.76024016416783358</v>
      </c>
      <c r="M36" s="117">
        <f>M8</f>
        <v>15713</v>
      </c>
      <c r="N36" s="103">
        <f>IFERROR(M36/M$51,"")</f>
        <v>0.75125314254692555</v>
      </c>
      <c r="O36" s="118">
        <f>IF(O$23=0,"",O8+I36)</f>
        <v>562.04594769000005</v>
      </c>
      <c r="P36" s="77">
        <f>IFERROR(O36/O$51,"")</f>
        <v>0.7679129921142559</v>
      </c>
      <c r="Q36" s="115">
        <f>IF(Q$23=0,"",Q8+K36)</f>
        <v>562.04594769000005</v>
      </c>
      <c r="R36" s="77">
        <f>IFERROR(Q36/Q$51,"")</f>
        <v>0.77467144434515067</v>
      </c>
      <c r="S36" s="115">
        <f>S8</f>
        <v>16197</v>
      </c>
      <c r="T36" s="104">
        <f>IFERROR(S36/S$51,"")</f>
        <v>0.75865169342035166</v>
      </c>
      <c r="U36" s="116" t="str">
        <f>IF(U$23=0,"",U8+O36)</f>
        <v/>
      </c>
      <c r="V36" s="101" t="str">
        <f>IFERROR(U36/U$51,"")</f>
        <v/>
      </c>
      <c r="W36" s="117" t="str">
        <f>IF(W$23=0,"",W8+Q36)</f>
        <v/>
      </c>
      <c r="X36" s="101" t="str">
        <f>IFERROR(W36/W$51,"")</f>
        <v/>
      </c>
      <c r="Y36" s="117">
        <f>Y8</f>
        <v>0</v>
      </c>
      <c r="Z36" s="103" t="str">
        <f>IFERROR(Y36/Y$51,"")</f>
        <v/>
      </c>
      <c r="AA36" s="64"/>
    </row>
    <row r="37" spans="1:27" x14ac:dyDescent="0.25">
      <c r="A37" s="64"/>
      <c r="B37" s="84" t="s">
        <v>15</v>
      </c>
      <c r="C37" s="119">
        <f t="shared" ref="C37:E50" si="33">C9</f>
        <v>56.904694339497524</v>
      </c>
      <c r="D37" s="85">
        <f t="shared" ref="D37:F51" si="34">IFERROR(C37/C$51,"")</f>
        <v>0.28997238101522477</v>
      </c>
      <c r="E37" s="120">
        <f t="shared" si="33"/>
        <v>55.517358000000002</v>
      </c>
      <c r="F37" s="85">
        <f t="shared" si="34"/>
        <v>0.2849170836772883</v>
      </c>
      <c r="G37" s="120">
        <f t="shared" ref="G37:G50" si="35">G9</f>
        <v>5679.2643335999992</v>
      </c>
      <c r="H37" s="107">
        <f t="shared" ref="H37:H51" si="36">IFERROR(G37/G$51,"")</f>
        <v>0.29313445072341054</v>
      </c>
      <c r="I37" s="121">
        <f t="shared" ref="I37:I50" si="37">IF(I$23=0,"",I9+C37)</f>
        <v>114.56120411816833</v>
      </c>
      <c r="J37" s="80">
        <f t="shared" ref="J37:L51" si="38">IFERROR(I37/I$51,"")</f>
        <v>0.24599544783062019</v>
      </c>
      <c r="K37" s="122">
        <f t="shared" ref="K37:K50" si="39">IF(K$23=0,"",K9+E37)</f>
        <v>110.74142040000018</v>
      </c>
      <c r="L37" s="80">
        <f t="shared" si="38"/>
        <v>0.23975983583216634</v>
      </c>
      <c r="M37" s="122">
        <f t="shared" ref="M37:M50" si="40">M9</f>
        <v>5202.7194960000006</v>
      </c>
      <c r="N37" s="106">
        <f t="shared" ref="N37:N51" si="41">IFERROR(M37/M$51,"")</f>
        <v>0.24874685745307434</v>
      </c>
      <c r="O37" s="123">
        <f t="shared" ref="O37:O50" si="42">IF(O$23=0,"",O9+I37)</f>
        <v>169.86763296520857</v>
      </c>
      <c r="P37" s="85">
        <f t="shared" ref="P37:P51" si="43">IFERROR(O37/O$51,"")</f>
        <v>0.23208700788574405</v>
      </c>
      <c r="Q37" s="120">
        <f t="shared" ref="Q37:Q50" si="44">IF(Q$23=0,"",Q9+K37)</f>
        <v>163.48221239999998</v>
      </c>
      <c r="R37" s="85">
        <f t="shared" ref="R37:R51" si="45">IFERROR(Q37/Q$51,"")</f>
        <v>0.2253285556548493</v>
      </c>
      <c r="S37" s="120">
        <f t="shared" ref="S37:S50" si="46">S9</f>
        <v>5152.7183759999998</v>
      </c>
      <c r="T37" s="107">
        <f t="shared" ref="T37:T51" si="47">IFERROR(S37/S$51,"")</f>
        <v>0.24134830657964834</v>
      </c>
      <c r="U37" s="121" t="str">
        <f t="shared" ref="U37:U50" si="48">IF(U$23=0,"",U9+O37)</f>
        <v/>
      </c>
      <c r="V37" s="80" t="str">
        <f t="shared" ref="V37:V51" si="49">IFERROR(U37/U$51,"")</f>
        <v/>
      </c>
      <c r="W37" s="122" t="str">
        <f t="shared" ref="W37:W50" si="50">IF(W$23=0,"",W9+Q37)</f>
        <v/>
      </c>
      <c r="X37" s="80" t="str">
        <f t="shared" ref="X37:X51" si="51">IFERROR(W37/W$51,"")</f>
        <v/>
      </c>
      <c r="Y37" s="122">
        <f t="shared" ref="Y37:Y50" si="52">Y9</f>
        <v>0</v>
      </c>
      <c r="Z37" s="106" t="str">
        <f t="shared" ref="Z37:Z51" si="53">IFERROR(Y37/Y$51,"")</f>
        <v/>
      </c>
      <c r="AA37" s="64"/>
    </row>
    <row r="38" spans="1:27" x14ac:dyDescent="0.25">
      <c r="A38" s="64"/>
      <c r="B38" s="84" t="s">
        <v>14</v>
      </c>
      <c r="C38" s="119">
        <f t="shared" si="33"/>
        <v>0</v>
      </c>
      <c r="D38" s="85">
        <f t="shared" si="34"/>
        <v>0</v>
      </c>
      <c r="E38" s="120">
        <f t="shared" si="33"/>
        <v>0</v>
      </c>
      <c r="F38" s="85">
        <f t="shared" si="34"/>
        <v>0</v>
      </c>
      <c r="G38" s="120">
        <f t="shared" si="35"/>
        <v>0</v>
      </c>
      <c r="H38" s="107">
        <f t="shared" si="36"/>
        <v>0</v>
      </c>
      <c r="I38" s="121">
        <f t="shared" si="37"/>
        <v>0</v>
      </c>
      <c r="J38" s="80">
        <f t="shared" si="38"/>
        <v>0</v>
      </c>
      <c r="K38" s="122">
        <f t="shared" si="39"/>
        <v>0</v>
      </c>
      <c r="L38" s="80">
        <f t="shared" si="38"/>
        <v>0</v>
      </c>
      <c r="M38" s="122">
        <f t="shared" si="40"/>
        <v>0</v>
      </c>
      <c r="N38" s="106">
        <f t="shared" si="41"/>
        <v>0</v>
      </c>
      <c r="O38" s="123">
        <f t="shared" si="42"/>
        <v>0</v>
      </c>
      <c r="P38" s="85">
        <f t="shared" si="43"/>
        <v>0</v>
      </c>
      <c r="Q38" s="120">
        <f t="shared" si="44"/>
        <v>0</v>
      </c>
      <c r="R38" s="85">
        <f t="shared" si="45"/>
        <v>0</v>
      </c>
      <c r="S38" s="120">
        <f t="shared" si="46"/>
        <v>0</v>
      </c>
      <c r="T38" s="107">
        <f t="shared" si="47"/>
        <v>0</v>
      </c>
      <c r="U38" s="121" t="str">
        <f t="shared" si="48"/>
        <v/>
      </c>
      <c r="V38" s="80" t="str">
        <f t="shared" si="49"/>
        <v/>
      </c>
      <c r="W38" s="122" t="str">
        <f t="shared" si="50"/>
        <v/>
      </c>
      <c r="X38" s="80" t="str">
        <f t="shared" si="51"/>
        <v/>
      </c>
      <c r="Y38" s="122">
        <f t="shared" si="52"/>
        <v>0</v>
      </c>
      <c r="Z38" s="106" t="str">
        <f t="shared" si="53"/>
        <v/>
      </c>
      <c r="AA38" s="64"/>
    </row>
    <row r="39" spans="1:27" x14ac:dyDescent="0.25">
      <c r="A39" s="64"/>
      <c r="B39" s="84" t="s">
        <v>13</v>
      </c>
      <c r="C39" s="119">
        <f t="shared" si="33"/>
        <v>0</v>
      </c>
      <c r="D39" s="85">
        <f t="shared" si="34"/>
        <v>0</v>
      </c>
      <c r="E39" s="120">
        <f t="shared" si="33"/>
        <v>0</v>
      </c>
      <c r="F39" s="85">
        <f t="shared" si="34"/>
        <v>0</v>
      </c>
      <c r="G39" s="120">
        <f t="shared" si="35"/>
        <v>0</v>
      </c>
      <c r="H39" s="107">
        <f t="shared" si="36"/>
        <v>0</v>
      </c>
      <c r="I39" s="121">
        <f t="shared" si="37"/>
        <v>0</v>
      </c>
      <c r="J39" s="80">
        <f t="shared" si="38"/>
        <v>0</v>
      </c>
      <c r="K39" s="122">
        <f t="shared" si="39"/>
        <v>0</v>
      </c>
      <c r="L39" s="80">
        <f t="shared" si="38"/>
        <v>0</v>
      </c>
      <c r="M39" s="122">
        <f t="shared" si="40"/>
        <v>0</v>
      </c>
      <c r="N39" s="106">
        <f t="shared" si="41"/>
        <v>0</v>
      </c>
      <c r="O39" s="123">
        <f t="shared" si="42"/>
        <v>0</v>
      </c>
      <c r="P39" s="85">
        <f t="shared" si="43"/>
        <v>0</v>
      </c>
      <c r="Q39" s="120">
        <f t="shared" si="44"/>
        <v>0</v>
      </c>
      <c r="R39" s="85">
        <f t="shared" si="45"/>
        <v>0</v>
      </c>
      <c r="S39" s="120">
        <f t="shared" si="46"/>
        <v>0</v>
      </c>
      <c r="T39" s="107">
        <f t="shared" si="47"/>
        <v>0</v>
      </c>
      <c r="U39" s="121" t="str">
        <f t="shared" si="48"/>
        <v/>
      </c>
      <c r="V39" s="80" t="str">
        <f t="shared" si="49"/>
        <v/>
      </c>
      <c r="W39" s="122" t="str">
        <f t="shared" si="50"/>
        <v/>
      </c>
      <c r="X39" s="80" t="str">
        <f t="shared" si="51"/>
        <v/>
      </c>
      <c r="Y39" s="122">
        <f t="shared" si="52"/>
        <v>0</v>
      </c>
      <c r="Z39" s="106" t="str">
        <f t="shared" si="53"/>
        <v/>
      </c>
      <c r="AA39" s="64"/>
    </row>
    <row r="40" spans="1:27" x14ac:dyDescent="0.25">
      <c r="A40" s="64"/>
      <c r="B40" s="84" t="s">
        <v>12</v>
      </c>
      <c r="C40" s="119">
        <f t="shared" si="33"/>
        <v>0</v>
      </c>
      <c r="D40" s="85">
        <f t="shared" si="34"/>
        <v>0</v>
      </c>
      <c r="E40" s="120">
        <f t="shared" si="33"/>
        <v>0</v>
      </c>
      <c r="F40" s="85">
        <f t="shared" si="34"/>
        <v>0</v>
      </c>
      <c r="G40" s="120">
        <f t="shared" si="35"/>
        <v>0</v>
      </c>
      <c r="H40" s="107">
        <f t="shared" si="36"/>
        <v>0</v>
      </c>
      <c r="I40" s="121">
        <f t="shared" si="37"/>
        <v>0</v>
      </c>
      <c r="J40" s="80">
        <f t="shared" si="38"/>
        <v>0</v>
      </c>
      <c r="K40" s="122">
        <f t="shared" si="39"/>
        <v>0</v>
      </c>
      <c r="L40" s="80">
        <f t="shared" si="38"/>
        <v>0</v>
      </c>
      <c r="M40" s="122">
        <f t="shared" si="40"/>
        <v>0</v>
      </c>
      <c r="N40" s="106">
        <f t="shared" si="41"/>
        <v>0</v>
      </c>
      <c r="O40" s="123">
        <f t="shared" si="42"/>
        <v>0</v>
      </c>
      <c r="P40" s="85">
        <f t="shared" si="43"/>
        <v>0</v>
      </c>
      <c r="Q40" s="120">
        <f t="shared" si="44"/>
        <v>0</v>
      </c>
      <c r="R40" s="85">
        <f t="shared" si="45"/>
        <v>0</v>
      </c>
      <c r="S40" s="120">
        <f t="shared" si="46"/>
        <v>0</v>
      </c>
      <c r="T40" s="107">
        <f t="shared" si="47"/>
        <v>0</v>
      </c>
      <c r="U40" s="121" t="str">
        <f t="shared" si="48"/>
        <v/>
      </c>
      <c r="V40" s="80" t="str">
        <f t="shared" si="49"/>
        <v/>
      </c>
      <c r="W40" s="122" t="str">
        <f t="shared" si="50"/>
        <v/>
      </c>
      <c r="X40" s="80" t="str">
        <f t="shared" si="51"/>
        <v/>
      </c>
      <c r="Y40" s="122">
        <f t="shared" si="52"/>
        <v>0</v>
      </c>
      <c r="Z40" s="106" t="str">
        <f t="shared" si="53"/>
        <v/>
      </c>
      <c r="AA40" s="64"/>
    </row>
    <row r="41" spans="1:27" x14ac:dyDescent="0.25">
      <c r="A41" s="64"/>
      <c r="B41" s="84" t="s">
        <v>11</v>
      </c>
      <c r="C41" s="119">
        <f t="shared" si="33"/>
        <v>0</v>
      </c>
      <c r="D41" s="85">
        <f t="shared" si="34"/>
        <v>0</v>
      </c>
      <c r="E41" s="120">
        <f t="shared" si="33"/>
        <v>0</v>
      </c>
      <c r="F41" s="85">
        <f t="shared" si="34"/>
        <v>0</v>
      </c>
      <c r="G41" s="120">
        <f t="shared" si="35"/>
        <v>0</v>
      </c>
      <c r="H41" s="107">
        <f t="shared" si="36"/>
        <v>0</v>
      </c>
      <c r="I41" s="121">
        <f t="shared" si="37"/>
        <v>0</v>
      </c>
      <c r="J41" s="80">
        <f t="shared" si="38"/>
        <v>0</v>
      </c>
      <c r="K41" s="122">
        <f t="shared" si="39"/>
        <v>0</v>
      </c>
      <c r="L41" s="80">
        <f t="shared" si="38"/>
        <v>0</v>
      </c>
      <c r="M41" s="122">
        <f t="shared" si="40"/>
        <v>0</v>
      </c>
      <c r="N41" s="106">
        <f t="shared" si="41"/>
        <v>0</v>
      </c>
      <c r="O41" s="123">
        <f t="shared" si="42"/>
        <v>0</v>
      </c>
      <c r="P41" s="85">
        <f t="shared" si="43"/>
        <v>0</v>
      </c>
      <c r="Q41" s="120">
        <f t="shared" si="44"/>
        <v>0</v>
      </c>
      <c r="R41" s="85">
        <f t="shared" si="45"/>
        <v>0</v>
      </c>
      <c r="S41" s="120">
        <f t="shared" si="46"/>
        <v>0</v>
      </c>
      <c r="T41" s="107">
        <f t="shared" si="47"/>
        <v>0</v>
      </c>
      <c r="U41" s="121" t="str">
        <f t="shared" si="48"/>
        <v/>
      </c>
      <c r="V41" s="80" t="str">
        <f t="shared" si="49"/>
        <v/>
      </c>
      <c r="W41" s="122" t="str">
        <f t="shared" si="50"/>
        <v/>
      </c>
      <c r="X41" s="80" t="str">
        <f t="shared" si="51"/>
        <v/>
      </c>
      <c r="Y41" s="122">
        <f t="shared" si="52"/>
        <v>0</v>
      </c>
      <c r="Z41" s="106" t="str">
        <f t="shared" si="53"/>
        <v/>
      </c>
      <c r="AA41" s="64"/>
    </row>
    <row r="42" spans="1:27" x14ac:dyDescent="0.25">
      <c r="A42" s="64"/>
      <c r="B42" s="84" t="s">
        <v>10</v>
      </c>
      <c r="C42" s="119">
        <f t="shared" si="33"/>
        <v>0</v>
      </c>
      <c r="D42" s="85">
        <f t="shared" si="34"/>
        <v>0</v>
      </c>
      <c r="E42" s="120">
        <f t="shared" si="33"/>
        <v>0</v>
      </c>
      <c r="F42" s="85">
        <f t="shared" si="34"/>
        <v>0</v>
      </c>
      <c r="G42" s="120">
        <f t="shared" si="35"/>
        <v>0</v>
      </c>
      <c r="H42" s="107">
        <f t="shared" si="36"/>
        <v>0</v>
      </c>
      <c r="I42" s="121">
        <f t="shared" si="37"/>
        <v>0</v>
      </c>
      <c r="J42" s="80">
        <f t="shared" si="38"/>
        <v>0</v>
      </c>
      <c r="K42" s="122">
        <f t="shared" si="39"/>
        <v>0</v>
      </c>
      <c r="L42" s="80">
        <f t="shared" si="38"/>
        <v>0</v>
      </c>
      <c r="M42" s="122">
        <f t="shared" si="40"/>
        <v>0</v>
      </c>
      <c r="N42" s="106">
        <f t="shared" si="41"/>
        <v>0</v>
      </c>
      <c r="O42" s="123">
        <f t="shared" si="42"/>
        <v>0</v>
      </c>
      <c r="P42" s="85">
        <f t="shared" si="43"/>
        <v>0</v>
      </c>
      <c r="Q42" s="120">
        <f t="shared" si="44"/>
        <v>0</v>
      </c>
      <c r="R42" s="85">
        <f t="shared" si="45"/>
        <v>0</v>
      </c>
      <c r="S42" s="120">
        <f t="shared" si="46"/>
        <v>0</v>
      </c>
      <c r="T42" s="107">
        <f t="shared" si="47"/>
        <v>0</v>
      </c>
      <c r="U42" s="121" t="str">
        <f t="shared" si="48"/>
        <v/>
      </c>
      <c r="V42" s="80" t="str">
        <f t="shared" si="49"/>
        <v/>
      </c>
      <c r="W42" s="122" t="str">
        <f t="shared" si="50"/>
        <v/>
      </c>
      <c r="X42" s="80" t="str">
        <f t="shared" si="51"/>
        <v/>
      </c>
      <c r="Y42" s="122">
        <f t="shared" si="52"/>
        <v>0</v>
      </c>
      <c r="Z42" s="106" t="str">
        <f t="shared" si="53"/>
        <v/>
      </c>
      <c r="AA42" s="64"/>
    </row>
    <row r="43" spans="1:27" x14ac:dyDescent="0.25">
      <c r="A43" s="64"/>
      <c r="B43" s="84" t="s">
        <v>9</v>
      </c>
      <c r="C43" s="119">
        <f t="shared" si="33"/>
        <v>0</v>
      </c>
      <c r="D43" s="85">
        <f t="shared" si="34"/>
        <v>0</v>
      </c>
      <c r="E43" s="120">
        <f t="shared" si="33"/>
        <v>0</v>
      </c>
      <c r="F43" s="85">
        <f t="shared" si="34"/>
        <v>0</v>
      </c>
      <c r="G43" s="120">
        <f t="shared" si="35"/>
        <v>0</v>
      </c>
      <c r="H43" s="107">
        <f t="shared" si="36"/>
        <v>0</v>
      </c>
      <c r="I43" s="121">
        <f t="shared" si="37"/>
        <v>0</v>
      </c>
      <c r="J43" s="80">
        <f t="shared" si="38"/>
        <v>0</v>
      </c>
      <c r="K43" s="122">
        <f t="shared" si="39"/>
        <v>0</v>
      </c>
      <c r="L43" s="80">
        <f t="shared" si="38"/>
        <v>0</v>
      </c>
      <c r="M43" s="122">
        <f t="shared" si="40"/>
        <v>0</v>
      </c>
      <c r="N43" s="106">
        <f t="shared" si="41"/>
        <v>0</v>
      </c>
      <c r="O43" s="123">
        <f t="shared" si="42"/>
        <v>0</v>
      </c>
      <c r="P43" s="85">
        <f t="shared" si="43"/>
        <v>0</v>
      </c>
      <c r="Q43" s="120">
        <f t="shared" si="44"/>
        <v>0</v>
      </c>
      <c r="R43" s="85">
        <f t="shared" si="45"/>
        <v>0</v>
      </c>
      <c r="S43" s="120">
        <f t="shared" si="46"/>
        <v>0</v>
      </c>
      <c r="T43" s="107">
        <f t="shared" si="47"/>
        <v>0</v>
      </c>
      <c r="U43" s="121" t="str">
        <f t="shared" si="48"/>
        <v/>
      </c>
      <c r="V43" s="80" t="str">
        <f t="shared" si="49"/>
        <v/>
      </c>
      <c r="W43" s="122" t="str">
        <f t="shared" si="50"/>
        <v/>
      </c>
      <c r="X43" s="80" t="str">
        <f t="shared" si="51"/>
        <v/>
      </c>
      <c r="Y43" s="122">
        <f t="shared" si="52"/>
        <v>0</v>
      </c>
      <c r="Z43" s="106" t="str">
        <f t="shared" si="53"/>
        <v/>
      </c>
      <c r="AA43" s="64"/>
    </row>
    <row r="44" spans="1:27" x14ac:dyDescent="0.25">
      <c r="A44" s="64"/>
      <c r="B44" s="84" t="s">
        <v>8</v>
      </c>
      <c r="C44" s="119">
        <f t="shared" si="33"/>
        <v>0</v>
      </c>
      <c r="D44" s="85">
        <f t="shared" si="34"/>
        <v>0</v>
      </c>
      <c r="E44" s="120">
        <f t="shared" si="33"/>
        <v>0</v>
      </c>
      <c r="F44" s="85">
        <f t="shared" si="34"/>
        <v>0</v>
      </c>
      <c r="G44" s="120">
        <f t="shared" si="35"/>
        <v>0</v>
      </c>
      <c r="H44" s="107">
        <f t="shared" si="36"/>
        <v>0</v>
      </c>
      <c r="I44" s="121">
        <f t="shared" si="37"/>
        <v>0</v>
      </c>
      <c r="J44" s="80">
        <f t="shared" si="38"/>
        <v>0</v>
      </c>
      <c r="K44" s="122">
        <f t="shared" si="39"/>
        <v>0</v>
      </c>
      <c r="L44" s="80">
        <f t="shared" si="38"/>
        <v>0</v>
      </c>
      <c r="M44" s="122">
        <f t="shared" si="40"/>
        <v>0</v>
      </c>
      <c r="N44" s="106">
        <f t="shared" si="41"/>
        <v>0</v>
      </c>
      <c r="O44" s="123">
        <f t="shared" si="42"/>
        <v>0</v>
      </c>
      <c r="P44" s="85">
        <f t="shared" si="43"/>
        <v>0</v>
      </c>
      <c r="Q44" s="120">
        <f t="shared" si="44"/>
        <v>0</v>
      </c>
      <c r="R44" s="85">
        <f t="shared" si="45"/>
        <v>0</v>
      </c>
      <c r="S44" s="120">
        <f t="shared" si="46"/>
        <v>0</v>
      </c>
      <c r="T44" s="107">
        <f t="shared" si="47"/>
        <v>0</v>
      </c>
      <c r="U44" s="121" t="str">
        <f t="shared" si="48"/>
        <v/>
      </c>
      <c r="V44" s="80" t="str">
        <f t="shared" si="49"/>
        <v/>
      </c>
      <c r="W44" s="122" t="str">
        <f t="shared" si="50"/>
        <v/>
      </c>
      <c r="X44" s="80" t="str">
        <f t="shared" si="51"/>
        <v/>
      </c>
      <c r="Y44" s="122">
        <f t="shared" si="52"/>
        <v>0</v>
      </c>
      <c r="Z44" s="106" t="str">
        <f t="shared" si="53"/>
        <v/>
      </c>
      <c r="AA44" s="64"/>
    </row>
    <row r="45" spans="1:27" x14ac:dyDescent="0.25">
      <c r="A45" s="64"/>
      <c r="B45" s="84" t="s">
        <v>7</v>
      </c>
      <c r="C45" s="119">
        <f t="shared" si="33"/>
        <v>0</v>
      </c>
      <c r="D45" s="85">
        <f t="shared" si="34"/>
        <v>0</v>
      </c>
      <c r="E45" s="120">
        <f t="shared" si="33"/>
        <v>0</v>
      </c>
      <c r="F45" s="85">
        <f t="shared" si="34"/>
        <v>0</v>
      </c>
      <c r="G45" s="120">
        <f t="shared" si="35"/>
        <v>0</v>
      </c>
      <c r="H45" s="107">
        <f t="shared" si="36"/>
        <v>0</v>
      </c>
      <c r="I45" s="121">
        <f t="shared" si="37"/>
        <v>0</v>
      </c>
      <c r="J45" s="80">
        <f t="shared" si="38"/>
        <v>0</v>
      </c>
      <c r="K45" s="122">
        <f t="shared" si="39"/>
        <v>0</v>
      </c>
      <c r="L45" s="80">
        <f t="shared" si="38"/>
        <v>0</v>
      </c>
      <c r="M45" s="122">
        <f t="shared" si="40"/>
        <v>0</v>
      </c>
      <c r="N45" s="106">
        <f t="shared" si="41"/>
        <v>0</v>
      </c>
      <c r="O45" s="123">
        <f t="shared" si="42"/>
        <v>0</v>
      </c>
      <c r="P45" s="85">
        <f t="shared" si="43"/>
        <v>0</v>
      </c>
      <c r="Q45" s="120">
        <f t="shared" si="44"/>
        <v>0</v>
      </c>
      <c r="R45" s="85">
        <f t="shared" si="45"/>
        <v>0</v>
      </c>
      <c r="S45" s="120">
        <f t="shared" si="46"/>
        <v>0</v>
      </c>
      <c r="T45" s="107">
        <f t="shared" si="47"/>
        <v>0</v>
      </c>
      <c r="U45" s="121" t="str">
        <f t="shared" si="48"/>
        <v/>
      </c>
      <c r="V45" s="80" t="str">
        <f t="shared" si="49"/>
        <v/>
      </c>
      <c r="W45" s="122" t="str">
        <f t="shared" si="50"/>
        <v/>
      </c>
      <c r="X45" s="80" t="str">
        <f t="shared" si="51"/>
        <v/>
      </c>
      <c r="Y45" s="122">
        <f t="shared" si="52"/>
        <v>0</v>
      </c>
      <c r="Z45" s="106" t="str">
        <f t="shared" si="53"/>
        <v/>
      </c>
      <c r="AA45" s="64"/>
    </row>
    <row r="46" spans="1:27" x14ac:dyDescent="0.25">
      <c r="A46" s="64"/>
      <c r="B46" s="84" t="s">
        <v>6</v>
      </c>
      <c r="C46" s="119">
        <f t="shared" si="33"/>
        <v>0</v>
      </c>
      <c r="D46" s="85">
        <f t="shared" si="34"/>
        <v>0</v>
      </c>
      <c r="E46" s="120">
        <f t="shared" si="33"/>
        <v>0</v>
      </c>
      <c r="F46" s="85">
        <f t="shared" si="34"/>
        <v>0</v>
      </c>
      <c r="G46" s="120">
        <f t="shared" si="35"/>
        <v>0</v>
      </c>
      <c r="H46" s="107">
        <f t="shared" si="36"/>
        <v>0</v>
      </c>
      <c r="I46" s="121">
        <f t="shared" si="37"/>
        <v>0</v>
      </c>
      <c r="J46" s="80">
        <f t="shared" si="38"/>
        <v>0</v>
      </c>
      <c r="K46" s="122">
        <f t="shared" si="39"/>
        <v>0</v>
      </c>
      <c r="L46" s="80">
        <f t="shared" si="38"/>
        <v>0</v>
      </c>
      <c r="M46" s="122">
        <f t="shared" si="40"/>
        <v>0</v>
      </c>
      <c r="N46" s="106">
        <f t="shared" si="41"/>
        <v>0</v>
      </c>
      <c r="O46" s="123">
        <f t="shared" si="42"/>
        <v>0</v>
      </c>
      <c r="P46" s="85">
        <f t="shared" si="43"/>
        <v>0</v>
      </c>
      <c r="Q46" s="120">
        <f t="shared" si="44"/>
        <v>0</v>
      </c>
      <c r="R46" s="85">
        <f t="shared" si="45"/>
        <v>0</v>
      </c>
      <c r="S46" s="120">
        <f t="shared" si="46"/>
        <v>0</v>
      </c>
      <c r="T46" s="107">
        <f t="shared" si="47"/>
        <v>0</v>
      </c>
      <c r="U46" s="121" t="str">
        <f t="shared" si="48"/>
        <v/>
      </c>
      <c r="V46" s="80" t="str">
        <f t="shared" si="49"/>
        <v/>
      </c>
      <c r="W46" s="122" t="str">
        <f t="shared" si="50"/>
        <v/>
      </c>
      <c r="X46" s="80" t="str">
        <f t="shared" si="51"/>
        <v/>
      </c>
      <c r="Y46" s="122">
        <f t="shared" si="52"/>
        <v>0</v>
      </c>
      <c r="Z46" s="106" t="str">
        <f t="shared" si="53"/>
        <v/>
      </c>
      <c r="AA46" s="64"/>
    </row>
    <row r="47" spans="1:27" x14ac:dyDescent="0.25">
      <c r="A47" s="64"/>
      <c r="B47" s="84" t="s">
        <v>37</v>
      </c>
      <c r="C47" s="119">
        <f t="shared" si="33"/>
        <v>0</v>
      </c>
      <c r="D47" s="85">
        <f t="shared" si="34"/>
        <v>0</v>
      </c>
      <c r="E47" s="120">
        <f t="shared" si="33"/>
        <v>0</v>
      </c>
      <c r="F47" s="85">
        <f t="shared" si="34"/>
        <v>0</v>
      </c>
      <c r="G47" s="120">
        <f t="shared" si="35"/>
        <v>0</v>
      </c>
      <c r="H47" s="107">
        <f t="shared" si="36"/>
        <v>0</v>
      </c>
      <c r="I47" s="121">
        <f t="shared" si="37"/>
        <v>0</v>
      </c>
      <c r="J47" s="80">
        <f t="shared" si="38"/>
        <v>0</v>
      </c>
      <c r="K47" s="122">
        <f t="shared" si="39"/>
        <v>0</v>
      </c>
      <c r="L47" s="80">
        <f t="shared" si="38"/>
        <v>0</v>
      </c>
      <c r="M47" s="122">
        <f t="shared" si="40"/>
        <v>0</v>
      </c>
      <c r="N47" s="106">
        <f t="shared" si="41"/>
        <v>0</v>
      </c>
      <c r="O47" s="123">
        <f t="shared" si="42"/>
        <v>0</v>
      </c>
      <c r="P47" s="85">
        <f t="shared" si="43"/>
        <v>0</v>
      </c>
      <c r="Q47" s="120">
        <f t="shared" si="44"/>
        <v>0</v>
      </c>
      <c r="R47" s="85">
        <f t="shared" si="45"/>
        <v>0</v>
      </c>
      <c r="S47" s="120">
        <f t="shared" si="46"/>
        <v>0</v>
      </c>
      <c r="T47" s="107">
        <f t="shared" si="47"/>
        <v>0</v>
      </c>
      <c r="U47" s="121" t="str">
        <f t="shared" si="48"/>
        <v/>
      </c>
      <c r="V47" s="80" t="str">
        <f t="shared" si="49"/>
        <v/>
      </c>
      <c r="W47" s="122" t="str">
        <f t="shared" si="50"/>
        <v/>
      </c>
      <c r="X47" s="80" t="str">
        <f t="shared" si="51"/>
        <v/>
      </c>
      <c r="Y47" s="122">
        <f t="shared" si="52"/>
        <v>0</v>
      </c>
      <c r="Z47" s="106" t="str">
        <f t="shared" si="53"/>
        <v/>
      </c>
      <c r="AA47" s="64"/>
    </row>
    <row r="48" spans="1:27" x14ac:dyDescent="0.25">
      <c r="A48" s="64"/>
      <c r="B48" s="84" t="s">
        <v>38</v>
      </c>
      <c r="C48" s="119">
        <f t="shared" si="33"/>
        <v>0</v>
      </c>
      <c r="D48" s="85">
        <f t="shared" si="34"/>
        <v>0</v>
      </c>
      <c r="E48" s="120">
        <f t="shared" si="33"/>
        <v>0</v>
      </c>
      <c r="F48" s="85">
        <f t="shared" si="34"/>
        <v>0</v>
      </c>
      <c r="G48" s="120">
        <f t="shared" si="35"/>
        <v>0</v>
      </c>
      <c r="H48" s="107">
        <f t="shared" si="36"/>
        <v>0</v>
      </c>
      <c r="I48" s="121">
        <f t="shared" si="37"/>
        <v>0</v>
      </c>
      <c r="J48" s="80">
        <f t="shared" si="38"/>
        <v>0</v>
      </c>
      <c r="K48" s="122">
        <f t="shared" si="39"/>
        <v>0</v>
      </c>
      <c r="L48" s="80">
        <f t="shared" si="38"/>
        <v>0</v>
      </c>
      <c r="M48" s="122">
        <f t="shared" si="40"/>
        <v>0</v>
      </c>
      <c r="N48" s="106">
        <f t="shared" si="41"/>
        <v>0</v>
      </c>
      <c r="O48" s="123">
        <f t="shared" si="42"/>
        <v>0</v>
      </c>
      <c r="P48" s="85">
        <f t="shared" si="43"/>
        <v>0</v>
      </c>
      <c r="Q48" s="120">
        <f t="shared" si="44"/>
        <v>0</v>
      </c>
      <c r="R48" s="85">
        <f t="shared" si="45"/>
        <v>0</v>
      </c>
      <c r="S48" s="120">
        <f t="shared" si="46"/>
        <v>0</v>
      </c>
      <c r="T48" s="107">
        <f t="shared" si="47"/>
        <v>0</v>
      </c>
      <c r="U48" s="121" t="str">
        <f t="shared" si="48"/>
        <v/>
      </c>
      <c r="V48" s="80" t="str">
        <f t="shared" si="49"/>
        <v/>
      </c>
      <c r="W48" s="122" t="str">
        <f t="shared" si="50"/>
        <v/>
      </c>
      <c r="X48" s="80" t="str">
        <f t="shared" si="51"/>
        <v/>
      </c>
      <c r="Y48" s="122">
        <f t="shared" si="52"/>
        <v>0</v>
      </c>
      <c r="Z48" s="106" t="str">
        <f t="shared" si="53"/>
        <v/>
      </c>
      <c r="AA48" s="64"/>
    </row>
    <row r="49" spans="1:27" x14ac:dyDescent="0.25">
      <c r="A49" s="64"/>
      <c r="B49" s="84" t="s">
        <v>39</v>
      </c>
      <c r="C49" s="119">
        <f t="shared" si="33"/>
        <v>0</v>
      </c>
      <c r="D49" s="85">
        <f t="shared" si="34"/>
        <v>0</v>
      </c>
      <c r="E49" s="120">
        <f t="shared" si="33"/>
        <v>0</v>
      </c>
      <c r="F49" s="85">
        <f t="shared" si="34"/>
        <v>0</v>
      </c>
      <c r="G49" s="120">
        <f t="shared" si="35"/>
        <v>0</v>
      </c>
      <c r="H49" s="107">
        <f t="shared" si="36"/>
        <v>0</v>
      </c>
      <c r="I49" s="121">
        <f t="shared" si="37"/>
        <v>0</v>
      </c>
      <c r="J49" s="80">
        <f t="shared" si="38"/>
        <v>0</v>
      </c>
      <c r="K49" s="122">
        <f t="shared" si="39"/>
        <v>0</v>
      </c>
      <c r="L49" s="80">
        <f t="shared" si="38"/>
        <v>0</v>
      </c>
      <c r="M49" s="122">
        <f t="shared" si="40"/>
        <v>0</v>
      </c>
      <c r="N49" s="106">
        <f t="shared" si="41"/>
        <v>0</v>
      </c>
      <c r="O49" s="123">
        <f t="shared" si="42"/>
        <v>0</v>
      </c>
      <c r="P49" s="85">
        <f t="shared" si="43"/>
        <v>0</v>
      </c>
      <c r="Q49" s="120">
        <f t="shared" si="44"/>
        <v>0</v>
      </c>
      <c r="R49" s="85">
        <f t="shared" si="45"/>
        <v>0</v>
      </c>
      <c r="S49" s="120">
        <f t="shared" si="46"/>
        <v>0</v>
      </c>
      <c r="T49" s="107">
        <f t="shared" si="47"/>
        <v>0</v>
      </c>
      <c r="U49" s="121" t="str">
        <f t="shared" si="48"/>
        <v/>
      </c>
      <c r="V49" s="80" t="str">
        <f t="shared" si="49"/>
        <v/>
      </c>
      <c r="W49" s="122" t="str">
        <f t="shared" si="50"/>
        <v/>
      </c>
      <c r="X49" s="80" t="str">
        <f t="shared" si="51"/>
        <v/>
      </c>
      <c r="Y49" s="122">
        <f t="shared" si="52"/>
        <v>0</v>
      </c>
      <c r="Z49" s="106" t="str">
        <f t="shared" si="53"/>
        <v/>
      </c>
      <c r="AA49" s="64"/>
    </row>
    <row r="50" spans="1:27" x14ac:dyDescent="0.25">
      <c r="A50" s="64"/>
      <c r="B50" s="84" t="s">
        <v>5</v>
      </c>
      <c r="C50" s="119">
        <f t="shared" si="33"/>
        <v>0</v>
      </c>
      <c r="D50" s="85">
        <f t="shared" si="34"/>
        <v>0</v>
      </c>
      <c r="E50" s="120">
        <f t="shared" si="33"/>
        <v>0</v>
      </c>
      <c r="F50" s="85">
        <f t="shared" si="34"/>
        <v>0</v>
      </c>
      <c r="G50" s="120">
        <f t="shared" si="35"/>
        <v>0</v>
      </c>
      <c r="H50" s="107">
        <f t="shared" si="36"/>
        <v>0</v>
      </c>
      <c r="I50" s="121">
        <f t="shared" si="37"/>
        <v>0</v>
      </c>
      <c r="J50" s="80">
        <f t="shared" si="38"/>
        <v>0</v>
      </c>
      <c r="K50" s="122">
        <f t="shared" si="39"/>
        <v>0</v>
      </c>
      <c r="L50" s="80">
        <f t="shared" si="38"/>
        <v>0</v>
      </c>
      <c r="M50" s="122">
        <f t="shared" si="40"/>
        <v>0</v>
      </c>
      <c r="N50" s="106">
        <f t="shared" si="41"/>
        <v>0</v>
      </c>
      <c r="O50" s="123">
        <f t="shared" si="42"/>
        <v>0</v>
      </c>
      <c r="P50" s="85">
        <f t="shared" si="43"/>
        <v>0</v>
      </c>
      <c r="Q50" s="120">
        <f t="shared" si="44"/>
        <v>0</v>
      </c>
      <c r="R50" s="85">
        <f t="shared" si="45"/>
        <v>0</v>
      </c>
      <c r="S50" s="120">
        <f t="shared" si="46"/>
        <v>0</v>
      </c>
      <c r="T50" s="107">
        <f t="shared" si="47"/>
        <v>0</v>
      </c>
      <c r="U50" s="121" t="str">
        <f t="shared" si="48"/>
        <v/>
      </c>
      <c r="V50" s="80" t="str">
        <f t="shared" si="49"/>
        <v/>
      </c>
      <c r="W50" s="122" t="str">
        <f t="shared" si="50"/>
        <v/>
      </c>
      <c r="X50" s="80" t="str">
        <f t="shared" si="51"/>
        <v/>
      </c>
      <c r="Y50" s="122">
        <f t="shared" si="52"/>
        <v>0</v>
      </c>
      <c r="Z50" s="106" t="str">
        <f t="shared" si="53"/>
        <v/>
      </c>
      <c r="AA50" s="64"/>
    </row>
    <row r="51" spans="1:27" x14ac:dyDescent="0.25">
      <c r="A51" s="64"/>
      <c r="B51" s="89" t="s">
        <v>0</v>
      </c>
      <c r="C51" s="90">
        <f>SUM(C36:C50)</f>
        <v>196.24177357949753</v>
      </c>
      <c r="D51" s="91">
        <f t="shared" si="34"/>
        <v>1</v>
      </c>
      <c r="E51" s="95">
        <f>SUM(E36:E50)</f>
        <v>194.85443724000001</v>
      </c>
      <c r="F51" s="91">
        <f t="shared" si="34"/>
        <v>1</v>
      </c>
      <c r="G51" s="95">
        <f>SUM(G36:G50)</f>
        <v>19374.2643336</v>
      </c>
      <c r="H51" s="112">
        <f t="shared" si="36"/>
        <v>1</v>
      </c>
      <c r="I51" s="92">
        <f>SUM(I36:I50)</f>
        <v>465.70456944816834</v>
      </c>
      <c r="J51" s="93">
        <f t="shared" si="38"/>
        <v>1</v>
      </c>
      <c r="K51" s="94">
        <f>SUM(K36:K50)</f>
        <v>461.8847857300002</v>
      </c>
      <c r="L51" s="93">
        <f t="shared" si="38"/>
        <v>1</v>
      </c>
      <c r="M51" s="94">
        <f>SUM(M36:M50)</f>
        <v>20915.719496000002</v>
      </c>
      <c r="N51" s="110">
        <f t="shared" si="41"/>
        <v>1</v>
      </c>
      <c r="O51" s="108">
        <f>SUM(O36:O50)</f>
        <v>731.91358065520865</v>
      </c>
      <c r="P51" s="91">
        <f t="shared" si="43"/>
        <v>1</v>
      </c>
      <c r="Q51" s="95">
        <f>SUM(Q36:Q50)</f>
        <v>725.52816009000003</v>
      </c>
      <c r="R51" s="91">
        <f t="shared" si="45"/>
        <v>1</v>
      </c>
      <c r="S51" s="95">
        <f>SUM(S36:S50)</f>
        <v>21349.718376000001</v>
      </c>
      <c r="T51" s="112">
        <f t="shared" si="47"/>
        <v>1</v>
      </c>
      <c r="U51" s="92">
        <f>SUM(U36:U50)</f>
        <v>0</v>
      </c>
      <c r="V51" s="93" t="str">
        <f t="shared" si="49"/>
        <v/>
      </c>
      <c r="W51" s="94">
        <f>SUM(W36:W50)</f>
        <v>0</v>
      </c>
      <c r="X51" s="93" t="str">
        <f t="shared" si="51"/>
        <v/>
      </c>
      <c r="Y51" s="94">
        <f>SUM(Y36:Y50)</f>
        <v>0</v>
      </c>
      <c r="Z51" s="110" t="str">
        <f t="shared" si="53"/>
        <v/>
      </c>
      <c r="AA51" s="64"/>
    </row>
    <row r="52" spans="1:27" x14ac:dyDescent="0.25">
      <c r="A52" s="64"/>
      <c r="B52" s="64"/>
      <c r="C52" s="96"/>
      <c r="D52" s="97"/>
      <c r="E52" s="96"/>
      <c r="F52" s="97"/>
      <c r="G52" s="96"/>
      <c r="H52" s="97"/>
      <c r="I52" s="96"/>
      <c r="J52" s="97"/>
      <c r="K52" s="96"/>
      <c r="L52" s="97"/>
      <c r="M52" s="96"/>
      <c r="N52" s="97"/>
      <c r="O52" s="96"/>
      <c r="P52" s="97"/>
      <c r="Q52" s="96"/>
      <c r="R52" s="97"/>
      <c r="S52" s="96"/>
      <c r="T52" s="97"/>
      <c r="U52" s="96"/>
      <c r="V52" s="97"/>
      <c r="W52" s="96"/>
      <c r="X52" s="97"/>
      <c r="Y52" s="98"/>
      <c r="Z52" s="97"/>
      <c r="AA52" s="64"/>
    </row>
    <row r="53" spans="1:27" x14ac:dyDescent="0.25">
      <c r="A53" s="64"/>
      <c r="B53" s="75" t="s">
        <v>4</v>
      </c>
      <c r="C53" s="114">
        <f t="shared" ref="C53:E54" si="54">C25</f>
        <v>139.33707924000001</v>
      </c>
      <c r="D53" s="77">
        <f>IFERROR(C53/C$55,"")</f>
        <v>0.71002761898477529</v>
      </c>
      <c r="E53" s="115">
        <f t="shared" si="54"/>
        <v>139.33707924000001</v>
      </c>
      <c r="F53" s="77">
        <f>IFERROR(E53/E$55,"")</f>
        <v>0.7150829163227117</v>
      </c>
      <c r="G53" s="115">
        <f t="shared" ref="G53:G54" si="55">G25</f>
        <v>13695</v>
      </c>
      <c r="H53" s="104">
        <f>IFERROR(G53/G$55,"")</f>
        <v>0.7068655492765894</v>
      </c>
      <c r="I53" s="116">
        <f t="shared" ref="I53:I54" si="56">IF(I$23=0,"",I25+C53)</f>
        <v>351.14336533000005</v>
      </c>
      <c r="J53" s="101">
        <f>IFERROR(I53/I$55,"")</f>
        <v>0.75400455216937978</v>
      </c>
      <c r="K53" s="117">
        <f t="shared" ref="K53:K54" si="57">IF(K$23=0,"",K25+E53)</f>
        <v>351.14336532999999</v>
      </c>
      <c r="L53" s="101">
        <f>IFERROR(K53/K$55,"")</f>
        <v>0.76024016416783358</v>
      </c>
      <c r="M53" s="117">
        <f t="shared" ref="M53:M54" si="58">M25</f>
        <v>15713</v>
      </c>
      <c r="N53" s="103">
        <f>IFERROR(M53/M$55,"")</f>
        <v>0.75125314254692555</v>
      </c>
      <c r="O53" s="114">
        <f t="shared" ref="O53:O54" si="59">IF(O$23=0,"",O25+I53)</f>
        <v>562.04594769000005</v>
      </c>
      <c r="P53" s="77">
        <f>IFERROR(O53/O$55,"")</f>
        <v>0.7679129921142559</v>
      </c>
      <c r="Q53" s="115">
        <f t="shared" ref="Q53:Q54" si="60">IF(Q$23=0,"",Q25+K53)</f>
        <v>562.04594769000005</v>
      </c>
      <c r="R53" s="77">
        <f>IFERROR(Q53/Q$55,"")</f>
        <v>0.77467144434515067</v>
      </c>
      <c r="S53" s="115">
        <f t="shared" ref="S53:S54" si="61">S25</f>
        <v>16197</v>
      </c>
      <c r="T53" s="104">
        <f>IFERROR(S53/S$55,"")</f>
        <v>0.75865169342035166</v>
      </c>
      <c r="U53" s="116" t="str">
        <f t="shared" ref="U53:U54" si="62">IF(U$23=0,"",U25+O53)</f>
        <v/>
      </c>
      <c r="V53" s="101" t="str">
        <f>IFERROR(U53/U$55,"")</f>
        <v/>
      </c>
      <c r="W53" s="117" t="str">
        <f t="shared" ref="W53:W54" si="63">IF(W$23=0,"",W25+Q53)</f>
        <v/>
      </c>
      <c r="X53" s="101" t="str">
        <f>IFERROR(W53/W$55,"")</f>
        <v/>
      </c>
      <c r="Y53" s="117">
        <f t="shared" ref="Y53:Y54" si="64">Y25</f>
        <v>0</v>
      </c>
      <c r="Z53" s="103" t="str">
        <f>IFERROR(Y53/Y$55,"")</f>
        <v/>
      </c>
      <c r="AA53" s="64"/>
    </row>
    <row r="54" spans="1:27" x14ac:dyDescent="0.25">
      <c r="A54" s="64"/>
      <c r="B54" s="84" t="s">
        <v>3</v>
      </c>
      <c r="C54" s="119">
        <f t="shared" si="54"/>
        <v>56.904694339497524</v>
      </c>
      <c r="D54" s="85">
        <f t="shared" ref="D54:F55" si="65">IFERROR(C54/C$55,"")</f>
        <v>0.28997238101522477</v>
      </c>
      <c r="E54" s="120">
        <f t="shared" si="54"/>
        <v>55.517358000000002</v>
      </c>
      <c r="F54" s="85">
        <f t="shared" si="65"/>
        <v>0.2849170836772883</v>
      </c>
      <c r="G54" s="120">
        <f t="shared" si="55"/>
        <v>5679.2643335999992</v>
      </c>
      <c r="H54" s="107">
        <f t="shared" ref="H54:H55" si="66">IFERROR(G54/G$55,"")</f>
        <v>0.29313445072341054</v>
      </c>
      <c r="I54" s="121">
        <f t="shared" si="56"/>
        <v>114.56120411816833</v>
      </c>
      <c r="J54" s="80">
        <f t="shared" ref="J54:L55" si="67">IFERROR(I54/I$55,"")</f>
        <v>0.24599544783062016</v>
      </c>
      <c r="K54" s="122">
        <f t="shared" si="57"/>
        <v>110.74142040000018</v>
      </c>
      <c r="L54" s="80">
        <f t="shared" si="67"/>
        <v>0.23975983583216634</v>
      </c>
      <c r="M54" s="122">
        <f t="shared" si="58"/>
        <v>5202.7194960000006</v>
      </c>
      <c r="N54" s="106">
        <f t="shared" ref="N54:N55" si="68">IFERROR(M54/M$55,"")</f>
        <v>0.24874685745307434</v>
      </c>
      <c r="O54" s="119">
        <f t="shared" si="59"/>
        <v>169.86763296520857</v>
      </c>
      <c r="P54" s="85">
        <f t="shared" ref="P54:P55" si="69">IFERROR(O54/O$55,"")</f>
        <v>0.23208700788574405</v>
      </c>
      <c r="Q54" s="120">
        <f t="shared" si="60"/>
        <v>163.48221239999998</v>
      </c>
      <c r="R54" s="85">
        <f t="shared" ref="R54:R55" si="70">IFERROR(Q54/Q$55,"")</f>
        <v>0.2253285556548493</v>
      </c>
      <c r="S54" s="120">
        <f t="shared" si="61"/>
        <v>5152.7183759999998</v>
      </c>
      <c r="T54" s="107">
        <f t="shared" ref="T54:T55" si="71">IFERROR(S54/S$55,"")</f>
        <v>0.24134830657964834</v>
      </c>
      <c r="U54" s="121" t="str">
        <f t="shared" si="62"/>
        <v/>
      </c>
      <c r="V54" s="80" t="str">
        <f t="shared" ref="V54:V55" si="72">IFERROR(U54/U$55,"")</f>
        <v/>
      </c>
      <c r="W54" s="122" t="str">
        <f t="shared" si="63"/>
        <v/>
      </c>
      <c r="X54" s="80" t="str">
        <f t="shared" ref="X54:X55" si="73">IFERROR(W54/W$55,"")</f>
        <v/>
      </c>
      <c r="Y54" s="122">
        <f t="shared" si="64"/>
        <v>0</v>
      </c>
      <c r="Z54" s="106" t="str">
        <f t="shared" ref="Z54:Z55" si="74">IFERROR(Y54/Y$55,"")</f>
        <v/>
      </c>
      <c r="AA54" s="64"/>
    </row>
    <row r="55" spans="1:27" x14ac:dyDescent="0.25">
      <c r="A55" s="64"/>
      <c r="B55" s="89" t="s">
        <v>0</v>
      </c>
      <c r="C55" s="108">
        <f>SUM(C53:C54)</f>
        <v>196.24177357949753</v>
      </c>
      <c r="D55" s="91">
        <f t="shared" si="65"/>
        <v>1</v>
      </c>
      <c r="E55" s="95">
        <f>SUM(E53:E54)</f>
        <v>194.85443724000001</v>
      </c>
      <c r="F55" s="91">
        <f t="shared" si="65"/>
        <v>1</v>
      </c>
      <c r="G55" s="95">
        <f>SUM(G53:G54)</f>
        <v>19374.2643336</v>
      </c>
      <c r="H55" s="112">
        <f t="shared" si="66"/>
        <v>1</v>
      </c>
      <c r="I55" s="92">
        <f>SUM(I53:I54)</f>
        <v>465.7045694481684</v>
      </c>
      <c r="J55" s="93">
        <f t="shared" si="67"/>
        <v>1</v>
      </c>
      <c r="K55" s="94">
        <f>SUM(K53:K54)</f>
        <v>461.8847857300002</v>
      </c>
      <c r="L55" s="93">
        <f t="shared" si="67"/>
        <v>1</v>
      </c>
      <c r="M55" s="94">
        <f>SUM(M53:M54)</f>
        <v>20915.719496000002</v>
      </c>
      <c r="N55" s="110">
        <f t="shared" si="68"/>
        <v>1</v>
      </c>
      <c r="O55" s="108">
        <f>SUM(O53:O54)</f>
        <v>731.91358065520865</v>
      </c>
      <c r="P55" s="91">
        <f t="shared" si="69"/>
        <v>1</v>
      </c>
      <c r="Q55" s="95">
        <f>SUM(Q53:Q54)</f>
        <v>725.52816009000003</v>
      </c>
      <c r="R55" s="91">
        <f t="shared" si="70"/>
        <v>1</v>
      </c>
      <c r="S55" s="95">
        <f>SUM(S53:S54)</f>
        <v>21349.718376000001</v>
      </c>
      <c r="T55" s="112">
        <f t="shared" si="71"/>
        <v>1</v>
      </c>
      <c r="U55" s="92">
        <f>SUM(U53:U54)</f>
        <v>0</v>
      </c>
      <c r="V55" s="93" t="str">
        <f t="shared" si="72"/>
        <v/>
      </c>
      <c r="W55" s="94">
        <f>SUM(W53:W54)</f>
        <v>0</v>
      </c>
      <c r="X55" s="93" t="str">
        <f t="shared" si="73"/>
        <v/>
      </c>
      <c r="Y55" s="94">
        <f>SUM(Y53:Y54)</f>
        <v>0</v>
      </c>
      <c r="Z55" s="110" t="str">
        <f t="shared" si="74"/>
        <v/>
      </c>
      <c r="AA55" s="64"/>
    </row>
    <row r="56" spans="1:27" x14ac:dyDescent="0.25">
      <c r="A56" s="64"/>
      <c r="B56" s="64"/>
      <c r="C56" s="96"/>
      <c r="D56" s="97"/>
      <c r="E56" s="96"/>
      <c r="F56" s="97"/>
      <c r="G56" s="96"/>
      <c r="H56" s="97"/>
      <c r="I56" s="96"/>
      <c r="J56" s="97"/>
      <c r="K56" s="96"/>
      <c r="L56" s="97"/>
      <c r="M56" s="96"/>
      <c r="N56" s="97"/>
      <c r="O56" s="96"/>
      <c r="P56" s="97"/>
      <c r="Q56" s="96"/>
      <c r="R56" s="97"/>
      <c r="S56" s="96"/>
      <c r="T56" s="97"/>
      <c r="U56" s="96"/>
      <c r="V56" s="97"/>
      <c r="W56" s="96"/>
      <c r="X56" s="97"/>
      <c r="Y56" s="96"/>
      <c r="Z56" s="97"/>
      <c r="AA56" s="64"/>
    </row>
    <row r="57" spans="1:27" x14ac:dyDescent="0.25">
      <c r="A57" s="64"/>
      <c r="B57" s="75" t="s">
        <v>2</v>
      </c>
      <c r="C57" s="114">
        <f t="shared" ref="C57:E58" si="75">C29</f>
        <v>196.24177357949753</v>
      </c>
      <c r="D57" s="77">
        <f>IFERROR(C57/C$59,"")</f>
        <v>1</v>
      </c>
      <c r="E57" s="115">
        <f t="shared" si="75"/>
        <v>194.85443724000001</v>
      </c>
      <c r="F57" s="77">
        <f>IFERROR(E57/E$59,"")</f>
        <v>1</v>
      </c>
      <c r="G57" s="115">
        <f t="shared" ref="G57:G58" si="76">G29</f>
        <v>19374.2643336</v>
      </c>
      <c r="H57" s="104">
        <f>IFERROR(G57/G$59,"")</f>
        <v>1</v>
      </c>
      <c r="I57" s="116">
        <f t="shared" ref="I57:I58" si="77">IF(I$23=0,"",I29+C57)</f>
        <v>465.70456944816834</v>
      </c>
      <c r="J57" s="101">
        <f>IFERROR(I57/I$59,"")</f>
        <v>1</v>
      </c>
      <c r="K57" s="117">
        <f t="shared" ref="K57:K58" si="78">IF(K$23=0,"",K29+E57)</f>
        <v>461.8847857300002</v>
      </c>
      <c r="L57" s="101">
        <f>IFERROR(K57/K$59,"")</f>
        <v>1</v>
      </c>
      <c r="M57" s="117">
        <f t="shared" ref="M57:M58" si="79">M29</f>
        <v>20915.719496000002</v>
      </c>
      <c r="N57" s="103">
        <f>IFERROR(M57/M$59,"")</f>
        <v>1</v>
      </c>
      <c r="O57" s="114">
        <f t="shared" ref="O57:O58" si="80">IF(O$23=0,"",O29+I57)</f>
        <v>731.91358065520853</v>
      </c>
      <c r="P57" s="77">
        <f>IFERROR(O57/O$59,"")</f>
        <v>1</v>
      </c>
      <c r="Q57" s="115">
        <f t="shared" ref="Q57:Q58" si="81">IF(Q$23=0,"",Q29+K57)</f>
        <v>725.52816009000003</v>
      </c>
      <c r="R57" s="77">
        <f>IFERROR(Q57/Q$59,"")</f>
        <v>1</v>
      </c>
      <c r="S57" s="115">
        <f t="shared" ref="S57:S58" si="82">S29</f>
        <v>21349.718376000001</v>
      </c>
      <c r="T57" s="104">
        <f>IFERROR(S57/S$59,"")</f>
        <v>1</v>
      </c>
      <c r="U57" s="116" t="str">
        <f t="shared" ref="U57:U58" si="83">IF(U$23=0,"",U29+O57)</f>
        <v/>
      </c>
      <c r="V57" s="101" t="str">
        <f>IFERROR(U57/U$59,"")</f>
        <v/>
      </c>
      <c r="W57" s="117" t="str">
        <f t="shared" ref="W57:W58" si="84">IF(W$23=0,"",W29+Q57)</f>
        <v/>
      </c>
      <c r="X57" s="101" t="str">
        <f>IFERROR(W57/W$59,"")</f>
        <v/>
      </c>
      <c r="Y57" s="117">
        <f t="shared" ref="Y57:Y58" si="85">Y29</f>
        <v>0</v>
      </c>
      <c r="Z57" s="103" t="str">
        <f>IFERROR(Y57/Y$59,"")</f>
        <v/>
      </c>
      <c r="AA57" s="64"/>
    </row>
    <row r="58" spans="1:27" x14ac:dyDescent="0.25">
      <c r="A58" s="64"/>
      <c r="B58" s="84" t="s">
        <v>1</v>
      </c>
      <c r="C58" s="119">
        <f t="shared" si="75"/>
        <v>0</v>
      </c>
      <c r="D58" s="85">
        <f t="shared" ref="D58:F59" si="86">IFERROR(C58/C$59,"")</f>
        <v>0</v>
      </c>
      <c r="E58" s="120">
        <f t="shared" si="75"/>
        <v>0</v>
      </c>
      <c r="F58" s="85">
        <f t="shared" si="86"/>
        <v>0</v>
      </c>
      <c r="G58" s="120">
        <f t="shared" si="76"/>
        <v>0</v>
      </c>
      <c r="H58" s="107">
        <f t="shared" ref="H58:H59" si="87">IFERROR(G58/G$59,"")</f>
        <v>0</v>
      </c>
      <c r="I58" s="121">
        <f t="shared" si="77"/>
        <v>0</v>
      </c>
      <c r="J58" s="80">
        <f t="shared" ref="J58:L59" si="88">IFERROR(I58/I$59,"")</f>
        <v>0</v>
      </c>
      <c r="K58" s="122">
        <f t="shared" si="78"/>
        <v>0</v>
      </c>
      <c r="L58" s="80">
        <f t="shared" si="88"/>
        <v>0</v>
      </c>
      <c r="M58" s="122">
        <f t="shared" si="79"/>
        <v>0</v>
      </c>
      <c r="N58" s="106">
        <f t="shared" ref="N58:N59" si="89">IFERROR(M58/M$59,"")</f>
        <v>0</v>
      </c>
      <c r="O58" s="119">
        <f t="shared" si="80"/>
        <v>0</v>
      </c>
      <c r="P58" s="85">
        <f t="shared" ref="P58:P59" si="90">IFERROR(O58/O$59,"")</f>
        <v>0</v>
      </c>
      <c r="Q58" s="120">
        <f t="shared" si="81"/>
        <v>0</v>
      </c>
      <c r="R58" s="85">
        <f t="shared" ref="R58:R59" si="91">IFERROR(Q58/Q$59,"")</f>
        <v>0</v>
      </c>
      <c r="S58" s="120">
        <f t="shared" si="82"/>
        <v>0</v>
      </c>
      <c r="T58" s="107">
        <f t="shared" ref="T58:T59" si="92">IFERROR(S58/S$59,"")</f>
        <v>0</v>
      </c>
      <c r="U58" s="121" t="str">
        <f t="shared" si="83"/>
        <v/>
      </c>
      <c r="V58" s="80" t="str">
        <f t="shared" ref="V58:V59" si="93">IFERROR(U58/U$59,"")</f>
        <v/>
      </c>
      <c r="W58" s="122" t="str">
        <f t="shared" si="84"/>
        <v/>
      </c>
      <c r="X58" s="80" t="str">
        <f t="shared" ref="X58:X59" si="94">IFERROR(W58/W$59,"")</f>
        <v/>
      </c>
      <c r="Y58" s="122">
        <f t="shared" si="85"/>
        <v>0</v>
      </c>
      <c r="Z58" s="106" t="str">
        <f t="shared" ref="Z58:Z59" si="95">IFERROR(Y58/Y$59,"")</f>
        <v/>
      </c>
      <c r="AA58" s="64"/>
    </row>
    <row r="59" spans="1:27" x14ac:dyDescent="0.25">
      <c r="A59" s="64"/>
      <c r="B59" s="89" t="s">
        <v>0</v>
      </c>
      <c r="C59" s="108">
        <f>SUM(C57:C58)</f>
        <v>196.24177357949753</v>
      </c>
      <c r="D59" s="91">
        <f t="shared" si="86"/>
        <v>1</v>
      </c>
      <c r="E59" s="95">
        <f>SUM(E57:E58)</f>
        <v>194.85443724000001</v>
      </c>
      <c r="F59" s="91">
        <f t="shared" si="86"/>
        <v>1</v>
      </c>
      <c r="G59" s="95">
        <f>SUM(G57:G58)</f>
        <v>19374.2643336</v>
      </c>
      <c r="H59" s="112">
        <f t="shared" si="87"/>
        <v>1</v>
      </c>
      <c r="I59" s="92">
        <f>SUM(I57:I58)</f>
        <v>465.70456944816834</v>
      </c>
      <c r="J59" s="93">
        <f t="shared" si="88"/>
        <v>1</v>
      </c>
      <c r="K59" s="94">
        <f>SUM(K57:K58)</f>
        <v>461.8847857300002</v>
      </c>
      <c r="L59" s="93">
        <f t="shared" si="88"/>
        <v>1</v>
      </c>
      <c r="M59" s="94">
        <f>SUM(M57:M58)</f>
        <v>20915.719496000002</v>
      </c>
      <c r="N59" s="110">
        <f t="shared" si="89"/>
        <v>1</v>
      </c>
      <c r="O59" s="108">
        <f>SUM(O57:O58)</f>
        <v>731.91358065520853</v>
      </c>
      <c r="P59" s="91">
        <f t="shared" si="90"/>
        <v>1</v>
      </c>
      <c r="Q59" s="95">
        <f>SUM(Q57:Q58)</f>
        <v>725.52816009000003</v>
      </c>
      <c r="R59" s="91">
        <f t="shared" si="91"/>
        <v>1</v>
      </c>
      <c r="S59" s="95">
        <f>SUM(S57:S58)</f>
        <v>21349.718376000001</v>
      </c>
      <c r="T59" s="112">
        <f t="shared" si="92"/>
        <v>1</v>
      </c>
      <c r="U59" s="92">
        <f>SUM(U57:U58)</f>
        <v>0</v>
      </c>
      <c r="V59" s="93" t="str">
        <f t="shared" si="93"/>
        <v/>
      </c>
      <c r="W59" s="94">
        <f>SUM(W57:W58)</f>
        <v>0</v>
      </c>
      <c r="X59" s="93" t="str">
        <f t="shared" si="94"/>
        <v/>
      </c>
      <c r="Y59" s="94">
        <f>SUM(Y57:Y58)</f>
        <v>0</v>
      </c>
      <c r="Z59" s="110" t="str">
        <f t="shared" si="95"/>
        <v/>
      </c>
      <c r="AA59" s="64"/>
    </row>
    <row r="60" spans="1:27" x14ac:dyDescent="0.25">
      <c r="A60" s="64"/>
      <c r="B60" s="64"/>
      <c r="C60" s="64"/>
      <c r="D60" s="64"/>
      <c r="E60" s="64"/>
      <c r="F60" s="64"/>
      <c r="G60" s="64"/>
      <c r="H60" s="64"/>
      <c r="I60" s="66"/>
      <c r="J60" s="64"/>
      <c r="K60" s="66"/>
      <c r="L60" s="64"/>
      <c r="M60" s="64"/>
      <c r="N60" s="64"/>
      <c r="O60" s="66"/>
      <c r="P60" s="64"/>
      <c r="Q60" s="66"/>
      <c r="R60" s="64"/>
      <c r="S60" s="64"/>
      <c r="T60" s="64"/>
      <c r="U60" s="66"/>
      <c r="V60" s="64"/>
      <c r="W60" s="66"/>
      <c r="X60" s="64"/>
      <c r="Y60" s="64"/>
      <c r="Z60" s="64"/>
      <c r="AA60" s="64"/>
    </row>
    <row r="61" spans="1:27" hidden="1" x14ac:dyDescent="0.25">
      <c r="A61" s="64"/>
      <c r="B61" s="64"/>
      <c r="C61" s="64"/>
      <c r="D61" s="64"/>
      <c r="E61" s="64"/>
      <c r="F61" s="64"/>
      <c r="G61" s="64"/>
      <c r="H61" s="64"/>
      <c r="I61" s="64"/>
      <c r="J61" s="64"/>
      <c r="K61" s="64"/>
      <c r="L61" s="64"/>
      <c r="M61" s="64"/>
      <c r="N61" s="64"/>
      <c r="O61" s="64"/>
      <c r="P61" s="64"/>
      <c r="Q61" s="64"/>
      <c r="R61" s="64"/>
      <c r="S61" s="64"/>
      <c r="T61" s="64"/>
      <c r="U61" s="64"/>
      <c r="V61" s="64"/>
      <c r="W61" s="64"/>
      <c r="X61" s="64"/>
      <c r="Y61" s="64"/>
      <c r="Z61" s="64"/>
      <c r="AA61" s="64"/>
    </row>
  </sheetData>
  <mergeCells count="34">
    <mergeCell ref="W34:X34"/>
    <mergeCell ref="Y34:Z34"/>
    <mergeCell ref="K34:L34"/>
    <mergeCell ref="M34:N34"/>
    <mergeCell ref="O34:P34"/>
    <mergeCell ref="Q34:R34"/>
    <mergeCell ref="S34:T34"/>
    <mergeCell ref="U34:V34"/>
    <mergeCell ref="C33:H33"/>
    <mergeCell ref="I33:N33"/>
    <mergeCell ref="O33:T33"/>
    <mergeCell ref="U33:Z33"/>
    <mergeCell ref="M6:N6"/>
    <mergeCell ref="O6:P6"/>
    <mergeCell ref="Q6:R6"/>
    <mergeCell ref="S6:T6"/>
    <mergeCell ref="U6:V6"/>
    <mergeCell ref="W6:X6"/>
    <mergeCell ref="B34:B35"/>
    <mergeCell ref="C34:D34"/>
    <mergeCell ref="E34:F34"/>
    <mergeCell ref="G34:H34"/>
    <mergeCell ref="I34:J34"/>
    <mergeCell ref="C5:H5"/>
    <mergeCell ref="I5:N5"/>
    <mergeCell ref="O5:T5"/>
    <mergeCell ref="U5:Z5"/>
    <mergeCell ref="B6:B7"/>
    <mergeCell ref="C6:D6"/>
    <mergeCell ref="E6:F6"/>
    <mergeCell ref="G6:H6"/>
    <mergeCell ref="I6:J6"/>
    <mergeCell ref="K6:L6"/>
    <mergeCell ref="Y6:Z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כלל והון </vt:lpstr>
      <vt:lpstr>נוסטרו חיים</vt:lpstr>
      <vt:lpstr>'כלל והון '!Print_Area</vt:lpstr>
    </vt:vector>
  </TitlesOfParts>
  <Company>MOF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עדי ווסה</dc:creator>
  <cp:lastModifiedBy>Zehava Fanta</cp:lastModifiedBy>
  <dcterms:created xsi:type="dcterms:W3CDTF">2016-08-10T06:34:50Z</dcterms:created>
  <dcterms:modified xsi:type="dcterms:W3CDTF">2025-11-24T11:56:11Z</dcterms:modified>
</cp:coreProperties>
</file>